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deapublicschoolsorg-my.sharepoint.com/personal/rebecca_romo_ideapublicschools_org/Documents/Documents/Bids/26-27/"/>
    </mc:Choice>
  </mc:AlternateContent>
  <xr:revisionPtr revIDLastSave="0" documentId="8_{69857C76-AEC0-4E82-BB5E-1C771058BC6B}" xr6:coauthVersionLast="47" xr6:coauthVersionMax="47" xr10:uidLastSave="{00000000-0000-0000-0000-000000000000}"/>
  <bookViews>
    <workbookView xWindow="-28920" yWindow="-15" windowWidth="29040" windowHeight="15720" xr2:uid="{930EA6A1-22BD-4E78-82D3-DBD236CF1FC5}"/>
  </bookViews>
  <sheets>
    <sheet name="Price List" sheetId="1" r:id="rId1"/>
    <sheet name="Campus Loca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57" i="1" l="1"/>
  <c r="U54" i="1"/>
  <c r="U53" i="1"/>
  <c r="U52" i="1"/>
  <c r="U51" i="1"/>
  <c r="U48" i="1"/>
  <c r="U47" i="1"/>
  <c r="U46" i="1"/>
  <c r="U42" i="1"/>
  <c r="U43" i="1"/>
  <c r="U41" i="1"/>
  <c r="U38" i="1"/>
  <c r="U37" i="1"/>
  <c r="U36" i="1"/>
  <c r="U35" i="1"/>
  <c r="U34" i="1"/>
  <c r="U31" i="1"/>
  <c r="U30" i="1"/>
  <c r="U25" i="1"/>
  <c r="U26" i="1"/>
  <c r="U27" i="1"/>
  <c r="U28" i="1"/>
  <c r="U29" i="1"/>
  <c r="U24" i="1"/>
  <c r="U21" i="1"/>
  <c r="U20" i="1"/>
  <c r="U19" i="1"/>
  <c r="U18" i="1"/>
  <c r="U17" i="1"/>
  <c r="U16" i="1"/>
  <c r="U15" i="1"/>
  <c r="U14" i="1"/>
  <c r="U11" i="1"/>
  <c r="U9" i="1"/>
  <c r="U10" i="1"/>
  <c r="U8" i="1"/>
  <c r="U7" i="1"/>
  <c r="U6" i="1"/>
  <c r="U5" i="1"/>
  <c r="U12" i="1" s="1"/>
  <c r="U59" i="1"/>
  <c r="U58" i="1"/>
  <c r="U56" i="1"/>
  <c r="U55" i="1"/>
  <c r="U49" i="1"/>
  <c r="U50" i="1"/>
  <c r="U44" i="1"/>
  <c r="U45" i="1"/>
  <c r="U40" i="1"/>
  <c r="U39" i="1"/>
  <c r="U33" i="1"/>
  <c r="U32" i="1"/>
  <c r="U23" i="1"/>
  <c r="U22" i="1"/>
  <c r="U13" i="1"/>
  <c r="AA31" i="1" l="1"/>
  <c r="AB31" i="1" s="1"/>
  <c r="AA30" i="1"/>
  <c r="AB30" i="1" s="1"/>
  <c r="AA29" i="1"/>
  <c r="AB29" i="1" s="1"/>
  <c r="AA28" i="1"/>
  <c r="AB28" i="1" s="1"/>
  <c r="AA27" i="1"/>
  <c r="AB27" i="1" s="1"/>
  <c r="AA26" i="1"/>
  <c r="AB26" i="1" s="1"/>
  <c r="AA25" i="1"/>
  <c r="AB25" i="1" s="1"/>
  <c r="AA24" i="1"/>
  <c r="AB24" i="1" s="1"/>
  <c r="AA21" i="1"/>
  <c r="AB21" i="1" s="1"/>
  <c r="AA20" i="1"/>
  <c r="AB20" i="1" s="1"/>
  <c r="AA19" i="1"/>
  <c r="AB19" i="1" s="1"/>
  <c r="AA18" i="1"/>
  <c r="AB18" i="1" s="1"/>
  <c r="AA17" i="1"/>
  <c r="AB17" i="1" s="1"/>
  <c r="AA16" i="1"/>
  <c r="AB16" i="1" s="1"/>
  <c r="AA15" i="1"/>
  <c r="AB15" i="1" s="1"/>
  <c r="AA14" i="1"/>
  <c r="AB14" i="1" s="1"/>
  <c r="AA11" i="1"/>
  <c r="AB11" i="1" s="1"/>
  <c r="AA10" i="1"/>
  <c r="AB10" i="1" s="1"/>
  <c r="AA9" i="1"/>
  <c r="AB9" i="1" s="1"/>
  <c r="AA8" i="1"/>
  <c r="AB8" i="1" s="1"/>
  <c r="AA7" i="1"/>
  <c r="AB7" i="1" s="1"/>
  <c r="AA6" i="1"/>
  <c r="AB6" i="1" s="1"/>
  <c r="AA5" i="1"/>
  <c r="AB5" i="1" s="1"/>
  <c r="AB13" i="1" l="1"/>
  <c r="AB12" i="1"/>
  <c r="AB23" i="1"/>
  <c r="AB22" i="1"/>
  <c r="AB33" i="1"/>
  <c r="AB32" i="1"/>
</calcChain>
</file>

<file path=xl/sharedStrings.xml><?xml version="1.0" encoding="utf-8"?>
<sst xmlns="http://schemas.openxmlformats.org/spreadsheetml/2006/main" count="584" uniqueCount="188">
  <si>
    <t>SY 26-27</t>
  </si>
  <si>
    <t>Attachment K
10-CNPFS-1126
Fire Suppression Services</t>
  </si>
  <si>
    <t>Summit Fire &amp; Security</t>
  </si>
  <si>
    <t xml:space="preserve">Bowmar Industrial </t>
  </si>
  <si>
    <t>Region</t>
  </si>
  <si>
    <t>Campus</t>
  </si>
  <si>
    <t>Frequency</t>
  </si>
  <si>
    <t>No. of Metal Alloy (Fusible Links)</t>
  </si>
  <si>
    <t>Rubber Blow-Off                           ( Nozzle Covers)</t>
  </si>
  <si>
    <t>No. of ABC Fire Extinguishers</t>
  </si>
  <si>
    <t xml:space="preserve">No. of K-Type Fire Extinguishers </t>
  </si>
  <si>
    <t>Fire Suppression System Inspection Cost</t>
  </si>
  <si>
    <t>Hood Cleaning 
Unit Price</t>
  </si>
  <si>
    <t>Metal Alloy 
(Fusible Links) 
Unit Cost</t>
  </si>
  <si>
    <t>Rubber Blow-Off 
(Nozzle Covers) 
Unit Cost</t>
  </si>
  <si>
    <t>Annual Fire Exinuisher Inspection 
Unit Cost</t>
  </si>
  <si>
    <t>Semi-Annual Cost</t>
  </si>
  <si>
    <t>Annual Extended Cost</t>
  </si>
  <si>
    <t>Notes</t>
  </si>
  <si>
    <t>Fire Suppression System Inspection</t>
  </si>
  <si>
    <t>Hood Cleaning Unit Price</t>
  </si>
  <si>
    <t>Metal Alloy (Fusible Links)</t>
  </si>
  <si>
    <t>Rubber Blow-Off                                ( Nozzle Covers)</t>
  </si>
  <si>
    <t>Semi-Annual Costs</t>
  </si>
  <si>
    <t>Annual Extended Cost w/out Hood Cleaning</t>
  </si>
  <si>
    <t>Annual Extended Cost w/ Hood Cleaning</t>
  </si>
  <si>
    <t>Semi-annual</t>
  </si>
  <si>
    <t>plus $10 per fire extinguisher</t>
  </si>
  <si>
    <t>East San Antonio</t>
  </si>
  <si>
    <t>Idea Carver</t>
  </si>
  <si>
    <t>Semi-annually</t>
  </si>
  <si>
    <t>N</t>
  </si>
  <si>
    <t xml:space="preserve">Price includes truck charges, city fees, and travel. </t>
  </si>
  <si>
    <t>Pricing based on doing both services, includes Fire extinguisher inspections</t>
  </si>
  <si>
    <t>Idea Monterrey Park</t>
  </si>
  <si>
    <t>Idea Walzem</t>
  </si>
  <si>
    <t>Idea Eastside</t>
  </si>
  <si>
    <t>Idea Judson</t>
  </si>
  <si>
    <t>Idea Converse</t>
  </si>
  <si>
    <t>Idea Harvey E. Najim</t>
  </si>
  <si>
    <t xml:space="preserve">East San Antonio Semi-Annual Extended Cost </t>
  </si>
  <si>
    <t xml:space="preserve">East San Antonio Annual Extended Cost </t>
  </si>
  <si>
    <t>West San Antonio</t>
  </si>
  <si>
    <t>Idea Mays</t>
  </si>
  <si>
    <t>Idea Ewing Halsell</t>
  </si>
  <si>
    <t>Idea South Flores</t>
  </si>
  <si>
    <t>Idea Brackenridge</t>
  </si>
  <si>
    <t>Idea Ingram Hills</t>
  </si>
  <si>
    <t>Idea Burke</t>
  </si>
  <si>
    <t>Idea Hidden Meadow</t>
  </si>
  <si>
    <t>Idea Robinson</t>
  </si>
  <si>
    <t xml:space="preserve">West San Antonio Semi-Annual Extended Cost </t>
  </si>
  <si>
    <t xml:space="preserve">West San Antonio Annual Extended Cost </t>
  </si>
  <si>
    <t>Austin</t>
  </si>
  <si>
    <t>Idea Montopolis</t>
  </si>
  <si>
    <t>Idea Rundberg</t>
  </si>
  <si>
    <t>Idea Bluff Springs</t>
  </si>
  <si>
    <t>Idea Pflugerville</t>
  </si>
  <si>
    <t>Idea Kyle</t>
  </si>
  <si>
    <t>Idea Health Professions</t>
  </si>
  <si>
    <t>Idea Parmer Park</t>
  </si>
  <si>
    <t xml:space="preserve">Idea Round Rock </t>
  </si>
  <si>
    <t xml:space="preserve">Austin Semi-Annual Extended Cost </t>
  </si>
  <si>
    <t xml:space="preserve">Austin Annual Extended Cost </t>
  </si>
  <si>
    <t>El Paso</t>
  </si>
  <si>
    <t>Idea Rio Vista</t>
  </si>
  <si>
    <t>Idea Edgemere</t>
  </si>
  <si>
    <t>Idea Mesa Hills</t>
  </si>
  <si>
    <t xml:space="preserve">Idea Horizon Vista </t>
  </si>
  <si>
    <t>Idea Mesquite Hills</t>
  </si>
  <si>
    <t xml:space="preserve">El Paso Semi-Annual Extended Cost </t>
  </si>
  <si>
    <t xml:space="preserve">El Paso Annual Extended Cost </t>
  </si>
  <si>
    <t>Permian Basin</t>
  </si>
  <si>
    <t>Idea Yukon</t>
  </si>
  <si>
    <t>Idea Lopez</t>
  </si>
  <si>
    <t>Idea Henry</t>
  </si>
  <si>
    <t xml:space="preserve">Permian Basin Semi-Annual Extended Cost </t>
  </si>
  <si>
    <t xml:space="preserve">Permian Basin Annual Extended Cost </t>
  </si>
  <si>
    <t>Greater Houston</t>
  </si>
  <si>
    <t>Idea Hardy</t>
  </si>
  <si>
    <t>Idea Spears</t>
  </si>
  <si>
    <t>Idea Lake Houston</t>
  </si>
  <si>
    <t xml:space="preserve">Greater Houston Semi-Annual Extended Cost </t>
  </si>
  <si>
    <t xml:space="preserve">Greater Houston Annual Extended Cost </t>
  </si>
  <si>
    <t>Tarrant County</t>
  </si>
  <si>
    <t>Idea Rise</t>
  </si>
  <si>
    <t>Idea Achieve</t>
  </si>
  <si>
    <t>Idea Edgecliff</t>
  </si>
  <si>
    <t>Idea Southeast</t>
  </si>
  <si>
    <t xml:space="preserve">Tarrant County Semi-Annual Extended Cost </t>
  </si>
  <si>
    <t xml:space="preserve">Tarrant County Annual Extended Cost </t>
  </si>
  <si>
    <t>Southern Dallas</t>
  </si>
  <si>
    <t>Idea AW Brown</t>
  </si>
  <si>
    <t xml:space="preserve">Southern Dallas Semi-Annual Extended Cost </t>
  </si>
  <si>
    <t xml:space="preserve">Southern Dallas Annual Extended Cost </t>
  </si>
  <si>
    <t xml:space="preserve">Total Semi-Annual Extended Cost </t>
  </si>
  <si>
    <r>
      <rPr>
        <sz val="11"/>
        <color rgb="FF000000"/>
        <rFont val="Aptos Display"/>
        <scheme val="major"/>
      </rPr>
      <t xml:space="preserve">Note: Accepts purchase order.
</t>
    </r>
    <r>
      <rPr>
        <sz val="11"/>
        <color rgb="FFFF0000"/>
        <rFont val="Aptos Display"/>
        <scheme val="major"/>
      </rPr>
      <t>Vendor does not offer hood cleaning services.
Vendor can provide hood cleaning, subcontracted.
Summit has decided to pass on offering hood cleaning</t>
    </r>
  </si>
  <si>
    <r>
      <t xml:space="preserve">Note: Vendor does not charge extra for replacing the links and caps.  Would perform both services—the cleaning and the suppression inspections—at the same time. 
There will be additional charges for when hydro testing needs to be completed.
</t>
    </r>
    <r>
      <rPr>
        <sz val="11"/>
        <color rgb="FFFF0000"/>
        <rFont val="Aptos Display"/>
        <family val="2"/>
        <scheme val="major"/>
      </rPr>
      <t xml:space="preserve">Vendor did not provide pricing for as neededd services below because they cannot lock in prices from supplies. Vendor would like to know how many of those are coming due for the 6/12-year services?  </t>
    </r>
  </si>
  <si>
    <t xml:space="preserve">Total Annual Extended Cost </t>
  </si>
  <si>
    <t>Emergency or As-Needed Service Rates</t>
  </si>
  <si>
    <t>Service Type</t>
  </si>
  <si>
    <t>Response Time Guaranteed</t>
  </si>
  <si>
    <t>Flat fee (per call)</t>
  </si>
  <si>
    <t>Hourly Rate</t>
  </si>
  <si>
    <t>Emergency Service</t>
  </si>
  <si>
    <t>20Min</t>
  </si>
  <si>
    <t>TBD</t>
  </si>
  <si>
    <t>24 business hrs</t>
  </si>
  <si>
    <t xml:space="preserve"> As-Needed Service Rates</t>
  </si>
  <si>
    <t>Unit Price</t>
  </si>
  <si>
    <t>Price</t>
  </si>
  <si>
    <t xml:space="preserve">Exhaust fan Motor belt replacement unit price (labor included) </t>
  </si>
  <si>
    <t>N/A</t>
  </si>
  <si>
    <t xml:space="preserve">16g CO2 Actuation Cartridge Cost </t>
  </si>
  <si>
    <t xml:space="preserve">K-type hydrostatic test / recharge (5yrs) </t>
  </si>
  <si>
    <r>
      <rPr>
        <b/>
        <u/>
        <sz val="11"/>
        <color rgb="FF000000"/>
        <rFont val="Aptos Narrow"/>
      </rPr>
      <t xml:space="preserve">REPLACEMENT OF NEW FIRE EXTINGUISHER </t>
    </r>
    <r>
      <rPr>
        <b/>
        <sz val="11"/>
        <color rgb="FF000000"/>
        <rFont val="Aptos Narrow"/>
      </rPr>
      <t>(</t>
    </r>
    <r>
      <rPr>
        <b/>
        <sz val="10"/>
        <color rgb="FF000000"/>
        <rFont val="Aptos Narrow"/>
      </rPr>
      <t xml:space="preserve"> Extinguisher replacement is only needed when there is physical damage or cylinder fails 12yr hydrostatic pressure test</t>
    </r>
    <r>
      <rPr>
        <b/>
        <sz val="11"/>
        <color rgb="FF000000"/>
        <rFont val="Aptos Narrow"/>
      </rPr>
      <t>)</t>
    </r>
  </si>
  <si>
    <t>2.51b ABC fire extinguisher</t>
  </si>
  <si>
    <t>5lb ABC fire extinguisher</t>
  </si>
  <si>
    <t>10Ib ABC fire extinguisher</t>
  </si>
  <si>
    <t>20lb ABC fire extinguisher</t>
  </si>
  <si>
    <t xml:space="preserve"> K-type fire extinguisher</t>
  </si>
  <si>
    <r>
      <t xml:space="preserve">Fire Extinguisher </t>
    </r>
    <r>
      <rPr>
        <b/>
        <u/>
        <sz val="11"/>
        <color theme="1"/>
        <rFont val="Aptos Narrow"/>
        <family val="2"/>
        <scheme val="minor"/>
      </rPr>
      <t>recharge</t>
    </r>
    <r>
      <rPr>
        <b/>
        <sz val="11"/>
        <color theme="1"/>
        <rFont val="Aptos Narrow"/>
        <family val="2"/>
        <scheme val="minor"/>
      </rPr>
      <t xml:space="preserve"> on ABC Type extinguisher</t>
    </r>
  </si>
  <si>
    <t>2.5Ib ABC fire extinguisher</t>
  </si>
  <si>
    <t xml:space="preserve">5Ib ABC fire extinguisher </t>
  </si>
  <si>
    <t>10lb ABC fire extinguisher</t>
  </si>
  <si>
    <t>K-type fire extinguisher</t>
  </si>
  <si>
    <t>New K-type fire extinguisher</t>
  </si>
  <si>
    <t xml:space="preserve">K-type fire extinguisher - RECHARGE </t>
  </si>
  <si>
    <t>Fire Suppression System Maintenance</t>
  </si>
  <si>
    <t>3 gallon R-102 Ansul hydrostatic test / recharge (Required every 12yrs)</t>
  </si>
  <si>
    <t>3 gallon R102 Ansul recharge</t>
  </si>
  <si>
    <t>1.5 gallon R102 Ansul hydrostatic test /recharge (Required every 12yrs)</t>
  </si>
  <si>
    <t>1.5 gallon R102 recharge</t>
  </si>
  <si>
    <t>Double actuation cartridge</t>
  </si>
  <si>
    <t>Single actuation cartridge</t>
  </si>
  <si>
    <t>Ansul pressure regulator installed</t>
  </si>
  <si>
    <t>Ansul pressure hose replacement</t>
  </si>
  <si>
    <t>Valve stem /O-ring kit</t>
  </si>
  <si>
    <t>$125.00 (Applies to other manufactures - Ansul has no valve stem.) </t>
  </si>
  <si>
    <t>ATTACHMENTF: AHJ Submittal report Fees:</t>
  </si>
  <si>
    <t>AHJ (Authority Having Jurisdiction) reporting fee</t>
  </si>
  <si>
    <t>Attachment A - Campus Locations</t>
  </si>
  <si>
    <t>RapidFire Safety &amp; Security</t>
  </si>
  <si>
    <t>Kimbrough Life Safety</t>
  </si>
  <si>
    <t>A-1 Fire &amp; Safety</t>
  </si>
  <si>
    <t>Address</t>
  </si>
  <si>
    <t>Service Y/N</t>
  </si>
  <si>
    <t>217 Robinson Pl. San Antonio, Texas 78202</t>
  </si>
  <si>
    <t>Y</t>
  </si>
  <si>
    <t>222 SW 39th St. San Antonio, Texas 78237</t>
  </si>
  <si>
    <t>6445 Walzem Rd. San Antonio, Texas 78239</t>
  </si>
  <si>
    <t>2519 Martin Luther King Dr. San Antonio, Texas 78203</t>
  </si>
  <si>
    <t>13427 Judson Rd. San Antonio, Texas 78233</t>
  </si>
  <si>
    <t>5490 FM 1516 Converse, Texas 78109</t>
  </si>
  <si>
    <t>926 S WW White Rd. San Antonio, Texas 78220</t>
  </si>
  <si>
    <t>1210 Horal Dr. San Antonio, Texas 78245</t>
  </si>
  <si>
    <t>2523 W Ansley Blvd. San Antonio, Texas 78224</t>
  </si>
  <si>
    <t>6919 S Flores St. San Antonio, Texas 78221</t>
  </si>
  <si>
    <t>5555 Old Pearsall Rd San Antonio, TX 78242</t>
  </si>
  <si>
    <t>3115 Majestic Dr. San Antonio, Texas 78228</t>
  </si>
  <si>
    <t>10434 Marbach Rd San Antonio, Texas 78245</t>
  </si>
  <si>
    <t>10138 Culebra Rd. San Antonio, Texas 78251</t>
  </si>
  <si>
    <t>Idea Ambrose &amp; Freda Robinson</t>
  </si>
  <si>
    <t>10170 Kriewald Road San Antonio, TX 78245</t>
  </si>
  <si>
    <t>1701 Vargas Road Austin, Texas 78741</t>
  </si>
  <si>
    <t>9504 North Interstate 35 Frontage Road Austin, Texas 78753</t>
  </si>
  <si>
    <t>1700 E. Slaughter Lane Austin, Texas 78747</t>
  </si>
  <si>
    <t>1901 E Wells Branch Pkwy Pflugerville, Texas 78660</t>
  </si>
  <si>
    <t>640 Philomena Dr. Kyle, Texas 78640</t>
  </si>
  <si>
    <t>5816 Wilcab Austin, Texas 78721</t>
  </si>
  <si>
    <t>1438 East Yager Lane Austin, Texas 78753</t>
  </si>
  <si>
    <t>3301 Greenlawn Blvd Round Rock, Texas 78664</t>
  </si>
  <si>
    <t>210 N Rio Vista Rd Socorro, Texas 79927</t>
  </si>
  <si>
    <t>15101 Edgemere Blvd. El Paso, Texas 79938</t>
  </si>
  <si>
    <t>405 Wallenberg Dr. El Paso, Texas 79912</t>
  </si>
  <si>
    <t>201 Horizon Crossing St. Horizon City, Texas 79928</t>
  </si>
  <si>
    <t>11881 Dyer St., El Paso, Texas 79934</t>
  </si>
  <si>
    <t>7300 East Yukon Road Odessa, Texas 79765</t>
  </si>
  <si>
    <t>3401 W. 5th St., Odessa, TX 79763</t>
  </si>
  <si>
    <t>5820 Briarwood Ave, Midland, Texas 79707</t>
  </si>
  <si>
    <t>1930 Little York Rd. Houston, Texas 77093</t>
  </si>
  <si>
    <t>2010 Spears Rd. Houston, Texas 77067</t>
  </si>
  <si>
    <t>5627 S Lake Houston Parkway Houston, Texas 77049</t>
  </si>
  <si>
    <t>3000 S. Cherry Lane Fort Worth, Texas 76116</t>
  </si>
  <si>
    <t>1900 Thomas Road Haltom City, Texas 76117</t>
  </si>
  <si>
    <t>1640 Altamesa Blvd. Fort Worth, Texas 76134</t>
  </si>
  <si>
    <t>2935 E Seminary Drive Fort Worth, Texas 76119</t>
  </si>
  <si>
    <t>5701 Red Bird Center Dr, Dallas, TX 75237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</si>
</sst>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_([$$-409]* #,##0.00_);_([$$-409]* \(#,##0.00\);_([$$-409]* &quot;-&quot;??_);_(@_)"/>
    <numFmt numFmtId="165" formatCode="&quot;$&quot;#,##0.00"/>
  </numFmts>
  <fonts count="32">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Aptos Narrow"/>
      <family val="2"/>
      <scheme val="minor"/>
    </font>
    <font>
      <b/>
      <sz val="14"/>
      <color rgb="FF000000"/>
      <name val="Aptos Narrow"/>
      <family val="2"/>
      <scheme val="minor"/>
    </font>
    <font>
      <b/>
      <sz val="16"/>
      <color rgb="FF000000"/>
      <name val="Aptos Narrow"/>
      <family val="2"/>
      <scheme val="minor"/>
    </font>
    <font>
      <b/>
      <sz val="10"/>
      <color rgb="FF000000"/>
      <name val="Calibri"/>
      <family val="2"/>
    </font>
    <font>
      <b/>
      <sz val="11"/>
      <color rgb="FF000000"/>
      <name val="Calibri"/>
      <family val="2"/>
    </font>
    <font>
      <sz val="10"/>
      <color rgb="FF000000"/>
      <name val="Cambria"/>
      <family val="1"/>
    </font>
    <font>
      <sz val="10"/>
      <color rgb="FF000000"/>
      <name val="Calibri"/>
      <family val="2"/>
    </font>
    <font>
      <sz val="12"/>
      <color theme="1"/>
      <name val="Amasis MT Pro"/>
      <family val="1"/>
    </font>
    <font>
      <sz val="12"/>
      <color theme="1"/>
      <name val="Amasis MT Pro Light"/>
      <family val="1"/>
    </font>
    <font>
      <b/>
      <sz val="14"/>
      <color theme="1"/>
      <name val="Aptos Narrow"/>
      <family val="2"/>
      <scheme val="minor"/>
    </font>
    <font>
      <b/>
      <sz val="14"/>
      <name val="Aptos Narrow"/>
      <family val="2"/>
      <scheme val="minor"/>
    </font>
    <font>
      <b/>
      <sz val="10"/>
      <color theme="1"/>
      <name val="Aptos Narrow"/>
      <family val="2"/>
      <scheme val="minor"/>
    </font>
    <font>
      <b/>
      <sz val="11"/>
      <color rgb="FF000000"/>
      <name val="Aptos Narrow"/>
    </font>
    <font>
      <b/>
      <u/>
      <sz val="11"/>
      <color rgb="FF000000"/>
      <name val="Aptos Narrow"/>
    </font>
    <font>
      <b/>
      <sz val="10"/>
      <color rgb="FF000000"/>
      <name val="Aptos Narrow"/>
    </font>
    <font>
      <b/>
      <u/>
      <sz val="11"/>
      <color theme="1"/>
      <name val="Aptos Narrow"/>
      <family val="2"/>
      <scheme val="minor"/>
    </font>
    <font>
      <sz val="10"/>
      <color rgb="FF000000"/>
      <name val="Calibri"/>
    </font>
    <font>
      <sz val="11"/>
      <color rgb="FF000000"/>
      <name val="Calibri"/>
      <family val="2"/>
    </font>
    <font>
      <sz val="18"/>
      <color rgb="FF000000"/>
      <name val="Aptos Narrow"/>
      <family val="2"/>
      <scheme val="minor"/>
    </font>
    <font>
      <sz val="10"/>
      <color rgb="FF000000"/>
      <name val="Aptos Narrow"/>
      <family val="2"/>
      <scheme val="minor"/>
    </font>
    <font>
      <u/>
      <sz val="10"/>
      <color rgb="FF0563C1"/>
      <name val="Aptos Narrow"/>
      <family val="2"/>
      <scheme val="minor"/>
    </font>
    <font>
      <sz val="11"/>
      <color rgb="FF242424"/>
      <name val="Aptos Display"/>
      <family val="2"/>
      <scheme val="major"/>
    </font>
    <font>
      <sz val="11"/>
      <color rgb="FF000000"/>
      <name val="Aptos Display"/>
      <family val="2"/>
      <scheme val="major"/>
    </font>
    <font>
      <sz val="11"/>
      <color theme="1"/>
      <name val="Aptos Display"/>
      <family val="2"/>
      <scheme val="major"/>
    </font>
    <font>
      <sz val="11"/>
      <color rgb="FFFF0000"/>
      <name val="Aptos Display"/>
      <family val="2"/>
      <scheme val="major"/>
    </font>
    <font>
      <sz val="11"/>
      <color rgb="FF000000"/>
      <name val="Aptos Display"/>
      <scheme val="major"/>
    </font>
    <font>
      <sz val="11"/>
      <color rgb="FFFF0000"/>
      <name val="Aptos Display"/>
      <scheme val="major"/>
    </font>
    <font>
      <sz val="11"/>
      <color theme="1"/>
      <name val="Aptos Display"/>
      <scheme val="major"/>
    </font>
    <font>
      <sz val="11"/>
      <name val="Aptos Narrow"/>
      <scheme val="minor"/>
    </font>
  </fonts>
  <fills count="18">
    <fill>
      <patternFill patternType="none"/>
    </fill>
    <fill>
      <patternFill patternType="gray125"/>
    </fill>
    <fill>
      <patternFill patternType="solid">
        <fgColor rgb="FF4D93D9"/>
        <bgColor rgb="FF000000"/>
      </patternFill>
    </fill>
    <fill>
      <patternFill patternType="solid">
        <fgColor rgb="FFDAE9F8"/>
        <bgColor rgb="FF000000"/>
      </patternFill>
    </fill>
    <fill>
      <patternFill patternType="solid">
        <fgColor rgb="FFDAE9F8"/>
        <bgColor rgb="FFD9E1F2"/>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FF"/>
        <bgColor rgb="FF000000"/>
      </patternFill>
    </fill>
    <fill>
      <patternFill patternType="solid">
        <fgColor rgb="FFA6C9EC"/>
        <bgColor rgb="FF000000"/>
      </patternFill>
    </fill>
    <fill>
      <patternFill patternType="solid">
        <fgColor theme="0" tint="-0.14999847407452621"/>
        <bgColor indexed="64"/>
      </patternFill>
    </fill>
    <fill>
      <patternFill patternType="solid">
        <fgColor theme="3" tint="0.749992370372631"/>
        <bgColor rgb="FF000000"/>
      </patternFill>
    </fill>
    <fill>
      <patternFill patternType="solid">
        <fgColor theme="3" tint="0.499984740745262"/>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rgb="FFD8D8D8"/>
        <bgColor rgb="FFD8D8D8"/>
      </patternFill>
    </fill>
    <fill>
      <patternFill patternType="solid">
        <fgColor rgb="FFFF0000"/>
        <bgColor indexed="64"/>
      </patternFill>
    </fill>
    <fill>
      <patternFill patternType="solid">
        <fgColor theme="6" tint="0.59999389629810485"/>
        <bgColor indexed="64"/>
      </patternFill>
    </fill>
    <fill>
      <patternFill patternType="solid">
        <fgColor theme="5" tint="0.59999389629810485"/>
        <bgColor indexed="64"/>
      </patternFill>
    </fill>
  </fills>
  <borders count="74">
    <border>
      <left/>
      <right/>
      <top/>
      <bottom/>
      <diagonal/>
    </border>
    <border>
      <left style="thin">
        <color rgb="FF000000"/>
      </left>
      <right/>
      <top/>
      <bottom style="thin">
        <color indexed="64"/>
      </bottom>
      <diagonal/>
    </border>
    <border>
      <left/>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rgb="FF000000"/>
      </left>
      <right/>
      <top/>
      <bottom style="thin">
        <color rgb="FF000000"/>
      </bottom>
      <diagonal/>
    </border>
    <border>
      <left/>
      <right/>
      <top/>
      <bottom style="thin">
        <color rgb="FF000000"/>
      </bottom>
      <diagonal/>
    </border>
    <border>
      <left style="medium">
        <color rgb="FF000000"/>
      </left>
      <right/>
      <top style="medium">
        <color rgb="FF000000"/>
      </top>
      <bottom style="double">
        <color indexed="64"/>
      </bottom>
      <diagonal/>
    </border>
    <border>
      <left/>
      <right/>
      <top style="medium">
        <color rgb="FF000000"/>
      </top>
      <bottom style="double">
        <color indexed="64"/>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style="double">
        <color indexed="64"/>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thin">
        <color indexed="64"/>
      </left>
      <right/>
      <top/>
      <bottom style="thin">
        <color rgb="FF000000"/>
      </bottom>
      <diagonal/>
    </border>
  </borders>
  <cellStyleXfs count="2">
    <xf numFmtId="0" fontId="0" fillId="0" borderId="0"/>
    <xf numFmtId="44" fontId="1" fillId="0" borderId="0" applyFont="0" applyFill="0" applyBorder="0" applyAlignment="0" applyProtection="0"/>
  </cellStyleXfs>
  <cellXfs count="311">
    <xf numFmtId="0" fontId="0" fillId="0" borderId="0" xfId="0"/>
    <xf numFmtId="0" fontId="7" fillId="3"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0" borderId="4" xfId="0" applyFont="1" applyBorder="1"/>
    <xf numFmtId="44" fontId="0" fillId="0" borderId="0" xfId="1" applyFont="1" applyBorder="1"/>
    <xf numFmtId="44" fontId="0" fillId="0" borderId="0" xfId="1" applyFont="1"/>
    <xf numFmtId="0" fontId="12" fillId="5" borderId="12" xfId="0" applyFont="1" applyFill="1" applyBorder="1" applyAlignment="1">
      <alignment vertical="center"/>
    </xf>
    <xf numFmtId="0" fontId="12" fillId="5" borderId="13" xfId="0" applyFont="1" applyFill="1" applyBorder="1" applyAlignment="1">
      <alignment vertical="center"/>
    </xf>
    <xf numFmtId="0" fontId="12" fillId="5" borderId="14" xfId="0" applyFont="1" applyFill="1" applyBorder="1" applyAlignment="1">
      <alignment vertical="center"/>
    </xf>
    <xf numFmtId="0" fontId="2" fillId="0" borderId="11" xfId="0" applyFont="1" applyBorder="1" applyAlignment="1">
      <alignment horizontal="center" vertical="center"/>
    </xf>
    <xf numFmtId="0" fontId="1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xf>
    <xf numFmtId="44" fontId="2" fillId="0" borderId="18" xfId="1" applyFont="1" applyBorder="1" applyAlignment="1">
      <alignment vertical="center"/>
    </xf>
    <xf numFmtId="0" fontId="0" fillId="0" borderId="19" xfId="0" applyBorder="1" applyAlignment="1">
      <alignment horizontal="center" wrapText="1"/>
    </xf>
    <xf numFmtId="0" fontId="0" fillId="0" borderId="20" xfId="0" applyBorder="1" applyAlignment="1">
      <alignment horizontal="center" wrapText="1"/>
    </xf>
    <xf numFmtId="44" fontId="0" fillId="0" borderId="20" xfId="1" applyFont="1" applyBorder="1"/>
    <xf numFmtId="164" fontId="0" fillId="0" borderId="21" xfId="0" applyNumberFormat="1" applyBorder="1"/>
    <xf numFmtId="0" fontId="0" fillId="0" borderId="22" xfId="0" applyBorder="1"/>
    <xf numFmtId="0" fontId="0" fillId="0" borderId="24" xfId="0" applyBorder="1"/>
    <xf numFmtId="0" fontId="0" fillId="0" borderId="25" xfId="0" applyBorder="1"/>
    <xf numFmtId="0" fontId="0" fillId="0" borderId="17" xfId="0" applyBorder="1"/>
    <xf numFmtId="44" fontId="0" fillId="0" borderId="17" xfId="1" applyFont="1" applyBorder="1"/>
    <xf numFmtId="0" fontId="0" fillId="0" borderId="25" xfId="0" applyBorder="1" applyAlignment="1">
      <alignment horizontal="center" wrapText="1"/>
    </xf>
    <xf numFmtId="0" fontId="0" fillId="0" borderId="0" xfId="0" applyAlignment="1">
      <alignment horizontal="center" wrapText="1"/>
    </xf>
    <xf numFmtId="0" fontId="0" fillId="0" borderId="31" xfId="0" applyBorder="1" applyAlignment="1">
      <alignment wrapText="1"/>
    </xf>
    <xf numFmtId="0" fontId="0" fillId="0" borderId="0" xfId="0" applyAlignment="1">
      <alignment wrapText="1"/>
    </xf>
    <xf numFmtId="0" fontId="0" fillId="0" borderId="22" xfId="0" applyBorder="1" applyAlignment="1">
      <alignment horizontal="left"/>
    </xf>
    <xf numFmtId="0" fontId="0" fillId="0" borderId="0" xfId="0" applyAlignment="1">
      <alignment horizontal="left"/>
    </xf>
    <xf numFmtId="0" fontId="0" fillId="0" borderId="24" xfId="0" applyBorder="1" applyAlignment="1">
      <alignment horizontal="left"/>
    </xf>
    <xf numFmtId="0" fontId="0" fillId="0" borderId="25" xfId="0" applyBorder="1" applyAlignment="1">
      <alignment horizontal="left"/>
    </xf>
    <xf numFmtId="0" fontId="6" fillId="3" borderId="6" xfId="0" applyFont="1" applyFill="1" applyBorder="1" applyAlignment="1">
      <alignment horizontal="center"/>
    </xf>
    <xf numFmtId="0" fontId="8" fillId="3" borderId="6"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19" fillId="0" borderId="4" xfId="0" applyFont="1" applyBorder="1" applyAlignment="1">
      <alignment vertical="center"/>
    </xf>
    <xf numFmtId="0" fontId="19" fillId="7" borderId="4" xfId="0" applyFont="1" applyFill="1" applyBorder="1" applyAlignment="1">
      <alignment vertical="center"/>
    </xf>
    <xf numFmtId="0" fontId="19" fillId="0" borderId="4" xfId="0" applyFont="1" applyBorder="1" applyAlignment="1">
      <alignment horizontal="center" vertical="center" wrapText="1"/>
    </xf>
    <xf numFmtId="0" fontId="20" fillId="0" borderId="4" xfId="0" applyFont="1" applyBorder="1"/>
    <xf numFmtId="0" fontId="9" fillId="0" borderId="4" xfId="0" applyFont="1" applyBorder="1" applyAlignment="1">
      <alignment horizontal="right"/>
    </xf>
    <xf numFmtId="0" fontId="9" fillId="0" borderId="4" xfId="0" applyFont="1" applyBorder="1" applyAlignment="1">
      <alignment horizontal="right" vertical="center"/>
    </xf>
    <xf numFmtId="0" fontId="3" fillId="8" borderId="10" xfId="0" applyFont="1" applyFill="1" applyBorder="1" applyAlignment="1">
      <alignment horizontal="center"/>
    </xf>
    <xf numFmtId="0" fontId="22" fillId="0" borderId="10" xfId="0" applyFont="1" applyBorder="1"/>
    <xf numFmtId="0" fontId="22" fillId="8" borderId="10" xfId="0" applyFont="1" applyFill="1" applyBorder="1" applyAlignment="1">
      <alignment horizontal="center" vertical="center"/>
    </xf>
    <xf numFmtId="0" fontId="22" fillId="8" borderId="10" xfId="0" applyFont="1" applyFill="1" applyBorder="1"/>
    <xf numFmtId="0" fontId="22" fillId="7" borderId="10" xfId="0" applyFont="1" applyFill="1" applyBorder="1"/>
    <xf numFmtId="0" fontId="22" fillId="8" borderId="10" xfId="0" applyFont="1" applyFill="1" applyBorder="1" applyAlignment="1">
      <alignment vertical="center"/>
    </xf>
    <xf numFmtId="0" fontId="2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7" borderId="4" xfId="0" applyFont="1" applyFill="1" applyBorder="1"/>
    <xf numFmtId="0" fontId="3" fillId="0" borderId="4" xfId="0" applyFont="1" applyBorder="1" applyAlignment="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0" fillId="0" borderId="0" xfId="0" applyAlignment="1">
      <alignment horizontal="center" vertical="center" wrapText="1"/>
    </xf>
    <xf numFmtId="8" fontId="0" fillId="0" borderId="0" xfId="0" applyNumberFormat="1"/>
    <xf numFmtId="0" fontId="22" fillId="0" borderId="34" xfId="0" applyFont="1" applyBorder="1"/>
    <xf numFmtId="0" fontId="22" fillId="8" borderId="34" xfId="0" applyFont="1" applyFill="1" applyBorder="1"/>
    <xf numFmtId="0" fontId="22" fillId="7" borderId="34" xfId="0" applyFont="1" applyFill="1" applyBorder="1"/>
    <xf numFmtId="0" fontId="23" fillId="0" borderId="34" xfId="0" applyFont="1" applyBorder="1"/>
    <xf numFmtId="0" fontId="23" fillId="7" borderId="34" xfId="0" applyFont="1" applyFill="1" applyBorder="1"/>
    <xf numFmtId="0" fontId="22" fillId="0" borderId="34" xfId="0" applyFont="1" applyBorder="1" applyAlignment="1">
      <alignment horizontal="left" vertical="center"/>
    </xf>
    <xf numFmtId="0" fontId="3" fillId="8" borderId="34" xfId="0" applyFont="1" applyFill="1" applyBorder="1" applyAlignment="1">
      <alignment horizontal="center"/>
    </xf>
    <xf numFmtId="6" fontId="0" fillId="0" borderId="40" xfId="0" applyNumberFormat="1" applyBorder="1" applyAlignment="1">
      <alignment vertical="center" wrapText="1"/>
    </xf>
    <xf numFmtId="0" fontId="3" fillId="8" borderId="4" xfId="0" applyFont="1" applyFill="1" applyBorder="1" applyAlignment="1">
      <alignment horizontal="center" vertical="center"/>
    </xf>
    <xf numFmtId="0" fontId="0" fillId="0" borderId="4" xfId="0" applyBorder="1" applyAlignment="1">
      <alignment horizontal="center" vertical="center"/>
    </xf>
    <xf numFmtId="0" fontId="22" fillId="8" borderId="4" xfId="0" applyFont="1" applyFill="1" applyBorder="1" applyAlignment="1">
      <alignment horizontal="center" vertical="center"/>
    </xf>
    <xf numFmtId="0" fontId="0" fillId="0" borderId="0" xfId="0" applyAlignment="1">
      <alignment horizontal="center" vertical="center"/>
    </xf>
    <xf numFmtId="8" fontId="24" fillId="0" borderId="4" xfId="0" applyNumberFormat="1" applyFont="1" applyBorder="1"/>
    <xf numFmtId="8" fontId="24" fillId="9" borderId="4" xfId="0" applyNumberFormat="1" applyFont="1" applyFill="1" applyBorder="1"/>
    <xf numFmtId="8" fontId="0" fillId="0" borderId="23" xfId="1" applyNumberFormat="1" applyFont="1" applyFill="1" applyBorder="1"/>
    <xf numFmtId="165" fontId="0" fillId="0" borderId="26" xfId="1" applyNumberFormat="1" applyFont="1" applyFill="1" applyBorder="1"/>
    <xf numFmtId="44" fontId="24" fillId="0" borderId="4" xfId="1" applyFont="1" applyBorder="1"/>
    <xf numFmtId="0" fontId="0" fillId="13" borderId="4" xfId="0" applyFill="1" applyBorder="1" applyAlignment="1">
      <alignment horizontal="center" vertical="center" wrapText="1"/>
    </xf>
    <xf numFmtId="6" fontId="0" fillId="0" borderId="23" xfId="1" applyNumberFormat="1" applyFont="1" applyFill="1" applyBorder="1"/>
    <xf numFmtId="165" fontId="0" fillId="0" borderId="23" xfId="1" applyNumberFormat="1" applyFont="1" applyBorder="1"/>
    <xf numFmtId="165" fontId="0" fillId="0" borderId="26" xfId="1" applyNumberFormat="1" applyFont="1" applyBorder="1"/>
    <xf numFmtId="165" fontId="0" fillId="0" borderId="32" xfId="1" applyNumberFormat="1" applyFont="1" applyFill="1" applyBorder="1" applyAlignment="1">
      <alignment wrapText="1"/>
    </xf>
    <xf numFmtId="165" fontId="0" fillId="0" borderId="23" xfId="1" applyNumberFormat="1" applyFont="1" applyFill="1" applyBorder="1" applyAlignment="1">
      <alignment wrapText="1"/>
    </xf>
    <xf numFmtId="165" fontId="0" fillId="0" borderId="23" xfId="1" applyNumberFormat="1" applyFont="1" applyFill="1" applyBorder="1"/>
    <xf numFmtId="0" fontId="0" fillId="0" borderId="0" xfId="0" applyAlignment="1">
      <alignment vertical="center"/>
    </xf>
    <xf numFmtId="0" fontId="0" fillId="0" borderId="25" xfId="0" applyBorder="1" applyAlignment="1">
      <alignment vertical="center"/>
    </xf>
    <xf numFmtId="8" fontId="25" fillId="0" borderId="4" xfId="0" applyNumberFormat="1" applyFont="1" applyBorder="1"/>
    <xf numFmtId="0" fontId="25" fillId="0" borderId="4" xfId="0" applyFont="1" applyBorder="1" applyAlignment="1">
      <alignment horizontal="center"/>
    </xf>
    <xf numFmtId="44" fontId="25" fillId="0" borderId="4" xfId="1" applyFont="1" applyBorder="1"/>
    <xf numFmtId="44" fontId="25" fillId="0" borderId="4" xfId="1" applyFont="1" applyBorder="1" applyAlignment="1">
      <alignment horizontal="center"/>
    </xf>
    <xf numFmtId="8" fontId="25" fillId="0" borderId="10" xfId="0" applyNumberFormat="1" applyFont="1" applyBorder="1"/>
    <xf numFmtId="8" fontId="24" fillId="0" borderId="10" xfId="0" applyNumberFormat="1" applyFont="1" applyBorder="1"/>
    <xf numFmtId="8" fontId="25" fillId="0" borderId="10" xfId="0" applyNumberFormat="1" applyFont="1" applyBorder="1" applyAlignment="1">
      <alignment horizontal="center"/>
    </xf>
    <xf numFmtId="8" fontId="25" fillId="9" borderId="4" xfId="0" applyNumberFormat="1" applyFont="1" applyFill="1" applyBorder="1"/>
    <xf numFmtId="0" fontId="25" fillId="9" borderId="4" xfId="0" applyFont="1" applyFill="1" applyBorder="1" applyAlignment="1">
      <alignment horizontal="center"/>
    </xf>
    <xf numFmtId="44" fontId="25" fillId="9" borderId="4" xfId="1" applyFont="1" applyFill="1" applyBorder="1"/>
    <xf numFmtId="8" fontId="25" fillId="14" borderId="10" xfId="0" applyNumberFormat="1" applyFont="1" applyFill="1" applyBorder="1"/>
    <xf numFmtId="8" fontId="24" fillId="14" borderId="10" xfId="0" applyNumberFormat="1" applyFont="1" applyFill="1" applyBorder="1"/>
    <xf numFmtId="8" fontId="25" fillId="14" borderId="10" xfId="0" applyNumberFormat="1" applyFont="1" applyFill="1" applyBorder="1" applyAlignment="1">
      <alignment horizontal="center"/>
    </xf>
    <xf numFmtId="0" fontId="25" fillId="12" borderId="4" xfId="0" applyFont="1" applyFill="1" applyBorder="1" applyAlignment="1">
      <alignment horizontal="left" wrapText="1"/>
    </xf>
    <xf numFmtId="0" fontId="25" fillId="0" borderId="4" xfId="0" applyFont="1" applyBorder="1"/>
    <xf numFmtId="0" fontId="24" fillId="0" borderId="4" xfId="0" applyFont="1" applyBorder="1" applyAlignment="1">
      <alignment horizontal="left"/>
    </xf>
    <xf numFmtId="8" fontId="25" fillId="0" borderId="4" xfId="0" applyNumberFormat="1" applyFont="1" applyBorder="1" applyAlignment="1">
      <alignment horizontal="left"/>
    </xf>
    <xf numFmtId="0" fontId="25" fillId="0" borderId="4" xfId="0" applyFont="1" applyBorder="1" applyAlignment="1">
      <alignment horizontal="left"/>
    </xf>
    <xf numFmtId="0" fontId="26" fillId="0" borderId="4" xfId="0" applyFont="1" applyBorder="1"/>
    <xf numFmtId="44" fontId="25" fillId="0" borderId="4" xfId="1" applyFont="1" applyBorder="1" applyAlignment="1">
      <alignment vertical="center"/>
    </xf>
    <xf numFmtId="0" fontId="25" fillId="0" borderId="5" xfId="0" applyFont="1" applyBorder="1" applyAlignment="1">
      <alignment horizontal="left" wrapText="1"/>
    </xf>
    <xf numFmtId="0" fontId="25" fillId="0" borderId="4" xfId="0" applyFont="1" applyBorder="1" applyAlignment="1">
      <alignment wrapText="1"/>
    </xf>
    <xf numFmtId="44" fontId="26" fillId="0" borderId="4" xfId="1" applyFont="1" applyBorder="1" applyAlignment="1">
      <alignment horizontal="center" vertical="center"/>
    </xf>
    <xf numFmtId="44" fontId="26" fillId="0" borderId="4" xfId="1" applyFont="1" applyBorder="1"/>
    <xf numFmtId="0" fontId="26" fillId="0" borderId="4" xfId="0" applyFont="1" applyBorder="1" applyAlignment="1">
      <alignment horizontal="center" wrapText="1"/>
    </xf>
    <xf numFmtId="0" fontId="25" fillId="0" borderId="4" xfId="0" applyFont="1" applyBorder="1" applyAlignment="1">
      <alignment horizontal="left" wrapText="1"/>
    </xf>
    <xf numFmtId="0" fontId="25" fillId="0" borderId="4" xfId="0" applyFont="1" applyBorder="1" applyAlignment="1">
      <alignment horizontal="center" wrapText="1"/>
    </xf>
    <xf numFmtId="44" fontId="26" fillId="0" borderId="4" xfId="1" applyFont="1" applyBorder="1" applyAlignment="1">
      <alignment horizontal="center" wrapText="1"/>
    </xf>
    <xf numFmtId="0" fontId="26" fillId="9" borderId="4" xfId="0" applyFont="1" applyFill="1" applyBorder="1"/>
    <xf numFmtId="0" fontId="26" fillId="9" borderId="4" xfId="0" applyFont="1" applyFill="1" applyBorder="1" applyAlignment="1">
      <alignment horizontal="center" wrapText="1"/>
    </xf>
    <xf numFmtId="44" fontId="26" fillId="9" borderId="4" xfId="1" applyFont="1" applyFill="1" applyBorder="1" applyAlignment="1">
      <alignment horizontal="center" vertical="center"/>
    </xf>
    <xf numFmtId="44" fontId="26" fillId="9" borderId="4" xfId="1" applyFont="1" applyFill="1" applyBorder="1"/>
    <xf numFmtId="44" fontId="26" fillId="9" borderId="4" xfId="1" applyFont="1" applyFill="1" applyBorder="1" applyAlignment="1">
      <alignment horizontal="center" wrapText="1"/>
    </xf>
    <xf numFmtId="0" fontId="25" fillId="0" borderId="4" xfId="0" applyFont="1" applyBorder="1" applyAlignment="1">
      <alignment vertical="center"/>
    </xf>
    <xf numFmtId="0" fontId="25" fillId="0" borderId="4" xfId="0" applyFont="1" applyBorder="1" applyAlignment="1">
      <alignment horizontal="center" vertical="center"/>
    </xf>
    <xf numFmtId="8" fontId="25" fillId="0" borderId="4" xfId="0" applyNumberFormat="1" applyFont="1" applyBorder="1" applyAlignment="1">
      <alignment vertical="center"/>
    </xf>
    <xf numFmtId="0" fontId="26" fillId="15" borderId="4" xfId="0" applyFont="1" applyFill="1" applyBorder="1"/>
    <xf numFmtId="8" fontId="25" fillId="15" borderId="4" xfId="0" applyNumberFormat="1" applyFont="1" applyFill="1" applyBorder="1"/>
    <xf numFmtId="0" fontId="25" fillId="0" borderId="10" xfId="0" applyFont="1" applyBorder="1" applyAlignment="1">
      <alignment horizontal="left"/>
    </xf>
    <xf numFmtId="0" fontId="25" fillId="14" borderId="10" xfId="0" applyFont="1" applyFill="1" applyBorder="1" applyAlignment="1">
      <alignment horizontal="left"/>
    </xf>
    <xf numFmtId="0" fontId="0" fillId="0" borderId="0" xfId="0" applyAlignment="1">
      <alignment vertical="top"/>
    </xf>
    <xf numFmtId="0" fontId="12" fillId="0" borderId="0" xfId="0" applyFont="1" applyAlignment="1">
      <alignment vertical="center"/>
    </xf>
    <xf numFmtId="0" fontId="2" fillId="0" borderId="0" xfId="0" applyFont="1" applyAlignment="1">
      <alignment horizontal="center" vertical="center"/>
    </xf>
    <xf numFmtId="0" fontId="14" fillId="0" borderId="0" xfId="0" applyFont="1" applyAlignment="1">
      <alignment horizontal="center" vertical="center" wrapText="1"/>
    </xf>
    <xf numFmtId="0" fontId="2" fillId="0" borderId="0" xfId="0" applyFont="1" applyAlignment="1">
      <alignment horizontal="center" vertical="center" wrapText="1"/>
    </xf>
    <xf numFmtId="44" fontId="0" fillId="0" borderId="0" xfId="1" applyFont="1" applyFill="1" applyBorder="1"/>
    <xf numFmtId="164" fontId="0" fillId="0" borderId="0" xfId="0" applyNumberFormat="1"/>
    <xf numFmtId="0" fontId="0" fillId="0" borderId="45" xfId="0" applyBorder="1"/>
    <xf numFmtId="0" fontId="0" fillId="0" borderId="46" xfId="0" applyBorder="1"/>
    <xf numFmtId="0" fontId="0" fillId="0" borderId="47" xfId="0" applyBorder="1"/>
    <xf numFmtId="0" fontId="0" fillId="0" borderId="48" xfId="0" applyBorder="1" applyAlignment="1">
      <alignment horizontal="center" wrapText="1"/>
    </xf>
    <xf numFmtId="0" fontId="0" fillId="0" borderId="49" xfId="0" applyBorder="1" applyAlignment="1">
      <alignment horizontal="center" wrapText="1"/>
    </xf>
    <xf numFmtId="0" fontId="7" fillId="16" borderId="4"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26" fillId="0" borderId="7" xfId="0" applyFont="1" applyBorder="1" applyAlignment="1">
      <alignment horizontal="center" wrapText="1"/>
    </xf>
    <xf numFmtId="8" fontId="24" fillId="9" borderId="5" xfId="0" applyNumberFormat="1" applyFont="1" applyFill="1" applyBorder="1"/>
    <xf numFmtId="0" fontId="26" fillId="9" borderId="5" xfId="0" applyFont="1" applyFill="1" applyBorder="1" applyAlignment="1">
      <alignment horizontal="center" wrapText="1"/>
    </xf>
    <xf numFmtId="44" fontId="26" fillId="17" borderId="4" xfId="0" applyNumberFormat="1" applyFont="1" applyFill="1" applyBorder="1" applyAlignment="1">
      <alignment horizontal="center" wrapText="1"/>
    </xf>
    <xf numFmtId="44" fontId="26" fillId="17" borderId="4" xfId="1" applyFont="1" applyFill="1" applyBorder="1" applyAlignment="1">
      <alignment horizontal="center" wrapText="1"/>
    </xf>
    <xf numFmtId="8" fontId="25" fillId="9" borderId="50" xfId="0" applyNumberFormat="1" applyFont="1" applyFill="1" applyBorder="1"/>
    <xf numFmtId="0" fontId="19" fillId="0" borderId="6" xfId="0" applyFont="1" applyBorder="1" applyAlignment="1">
      <alignment vertical="center"/>
    </xf>
    <xf numFmtId="0" fontId="3" fillId="0" borderId="6" xfId="0" applyFont="1" applyBorder="1"/>
    <xf numFmtId="0" fontId="20" fillId="0" borderId="6" xfId="0" applyFont="1" applyBorder="1"/>
    <xf numFmtId="0" fontId="19" fillId="0" borderId="7" xfId="0" applyFont="1" applyBorder="1" applyAlignment="1">
      <alignment vertical="center"/>
    </xf>
    <xf numFmtId="0" fontId="3" fillId="0" borderId="7" xfId="0" applyFont="1" applyBorder="1"/>
    <xf numFmtId="0" fontId="9" fillId="0" borderId="7" xfId="0" applyFont="1" applyBorder="1" applyAlignment="1">
      <alignment horizontal="right" vertical="center"/>
    </xf>
    <xf numFmtId="0" fontId="20" fillId="0" borderId="7" xfId="0" applyFont="1" applyBorder="1"/>
    <xf numFmtId="0" fontId="9" fillId="0" borderId="7" xfId="0" applyFont="1" applyBorder="1" applyAlignment="1">
      <alignment horizontal="right"/>
    </xf>
    <xf numFmtId="44" fontId="24" fillId="17" borderId="4" xfId="1" applyFont="1" applyFill="1" applyBorder="1"/>
    <xf numFmtId="44" fontId="24" fillId="12" borderId="4" xfId="1" applyFont="1" applyFill="1" applyBorder="1"/>
    <xf numFmtId="44" fontId="26" fillId="12" borderId="4" xfId="1" applyFont="1" applyFill="1" applyBorder="1" applyAlignment="1">
      <alignment horizontal="center" wrapText="1"/>
    </xf>
    <xf numFmtId="8" fontId="25" fillId="16" borderId="10" xfId="0" applyNumberFormat="1" applyFont="1" applyFill="1" applyBorder="1" applyAlignment="1">
      <alignment horizontal="center"/>
    </xf>
    <xf numFmtId="44" fontId="3" fillId="0" borderId="4" xfId="1" applyFont="1" applyBorder="1" applyAlignment="1">
      <alignment horizontal="center"/>
    </xf>
    <xf numFmtId="44" fontId="24" fillId="17" borderId="4" xfId="1" applyFont="1" applyFill="1" applyBorder="1" applyAlignment="1">
      <alignment horizontal="right"/>
    </xf>
    <xf numFmtId="8" fontId="25" fillId="16" borderId="4" xfId="0" applyNumberFormat="1" applyFont="1" applyFill="1" applyBorder="1" applyAlignment="1">
      <alignment horizontal="center"/>
    </xf>
    <xf numFmtId="165" fontId="0" fillId="0" borderId="40" xfId="0" applyNumberFormat="1" applyBorder="1" applyAlignment="1">
      <alignment vertical="center" wrapText="1"/>
    </xf>
    <xf numFmtId="165" fontId="0" fillId="15" borderId="23" xfId="1" applyNumberFormat="1" applyFont="1" applyFill="1" applyBorder="1" applyAlignment="1">
      <alignment horizontal="right"/>
    </xf>
    <xf numFmtId="165" fontId="0" fillId="15" borderId="26" xfId="1" applyNumberFormat="1" applyFont="1" applyFill="1" applyBorder="1" applyAlignment="1">
      <alignment horizontal="right"/>
    </xf>
    <xf numFmtId="44" fontId="0" fillId="15" borderId="23" xfId="1" applyFont="1" applyFill="1" applyBorder="1" applyAlignment="1">
      <alignment horizontal="right"/>
    </xf>
    <xf numFmtId="44" fontId="0" fillId="15" borderId="26" xfId="1" applyFont="1" applyFill="1" applyBorder="1" applyAlignment="1">
      <alignment horizontal="right"/>
    </xf>
    <xf numFmtId="0" fontId="0" fillId="0" borderId="0" xfId="0" applyAlignment="1">
      <alignment horizontal="left" wrapText="1"/>
    </xf>
    <xf numFmtId="0" fontId="4" fillId="10" borderId="0" xfId="0" applyFont="1" applyFill="1" applyAlignment="1">
      <alignment horizontal="center" vertical="center" wrapText="1"/>
    </xf>
    <xf numFmtId="0" fontId="4" fillId="10" borderId="2" xfId="0" applyFont="1" applyFill="1" applyBorder="1" applyAlignment="1">
      <alignment horizontal="center" vertical="center" wrapText="1"/>
    </xf>
    <xf numFmtId="0" fontId="26" fillId="0" borderId="0" xfId="0" applyFont="1" applyAlignment="1">
      <alignment horizontal="left" vertical="top" wrapText="1"/>
    </xf>
    <xf numFmtId="0" fontId="15" fillId="0" borderId="0" xfId="0" applyFont="1" applyAlignment="1">
      <alignment horizontal="center" vertical="center" wrapText="1"/>
    </xf>
    <xf numFmtId="0" fontId="2" fillId="0" borderId="0" xfId="0" applyFont="1" applyAlignment="1">
      <alignment horizontal="center" wrapText="1"/>
    </xf>
    <xf numFmtId="0" fontId="0" fillId="0" borderId="0" xfId="0" applyAlignment="1">
      <alignment horizontal="left" vertical="center" wrapText="1"/>
    </xf>
    <xf numFmtId="0" fontId="25" fillId="0" borderId="10" xfId="0" applyFont="1" applyBorder="1" applyAlignment="1">
      <alignment horizontal="left" wrapText="1"/>
    </xf>
    <xf numFmtId="8" fontId="24" fillId="9" borderId="10" xfId="0" applyNumberFormat="1" applyFont="1" applyFill="1" applyBorder="1"/>
    <xf numFmtId="0" fontId="26" fillId="9" borderId="10" xfId="0" applyFont="1" applyFill="1" applyBorder="1" applyAlignment="1">
      <alignment horizontal="center" wrapText="1"/>
    </xf>
    <xf numFmtId="44" fontId="26" fillId="0" borderId="50" xfId="1" applyFont="1" applyBorder="1" applyAlignment="1">
      <alignment horizontal="center" vertical="center"/>
    </xf>
    <xf numFmtId="44" fontId="25" fillId="9" borderId="50" xfId="1" applyFont="1" applyFill="1" applyBorder="1" applyAlignment="1">
      <alignment horizontal="center" vertical="center"/>
    </xf>
    <xf numFmtId="44" fontId="26" fillId="9" borderId="50" xfId="1" applyFont="1" applyFill="1" applyBorder="1" applyAlignment="1">
      <alignment horizontal="center" vertical="center"/>
    </xf>
    <xf numFmtId="0" fontId="7" fillId="4" borderId="10" xfId="0" applyFont="1" applyFill="1" applyBorder="1" applyAlignment="1">
      <alignment horizontal="center" vertical="center" wrapText="1"/>
    </xf>
    <xf numFmtId="0" fontId="24" fillId="0" borderId="10" xfId="0" applyFont="1" applyBorder="1" applyAlignment="1">
      <alignment horizontal="left"/>
    </xf>
    <xf numFmtId="8" fontId="24" fillId="0" borderId="5" xfId="0" applyNumberFormat="1" applyFont="1" applyBorder="1"/>
    <xf numFmtId="0" fontId="24" fillId="0" borderId="5" xfId="0" applyFont="1" applyBorder="1" applyAlignment="1">
      <alignment horizontal="left"/>
    </xf>
    <xf numFmtId="0" fontId="25" fillId="0" borderId="5" xfId="0" applyFont="1" applyBorder="1" applyAlignment="1">
      <alignment horizontal="left"/>
    </xf>
    <xf numFmtId="0" fontId="25" fillId="0" borderId="33" xfId="0" applyFont="1" applyBorder="1" applyAlignment="1">
      <alignment horizontal="left" wrapText="1"/>
    </xf>
    <xf numFmtId="0" fontId="25" fillId="0" borderId="34" xfId="0" applyFont="1" applyBorder="1" applyAlignment="1">
      <alignment horizontal="left" wrapText="1"/>
    </xf>
    <xf numFmtId="44" fontId="25" fillId="0" borderId="50" xfId="1" applyFont="1" applyBorder="1" applyAlignment="1">
      <alignment horizontal="center" vertical="center"/>
    </xf>
    <xf numFmtId="8" fontId="24" fillId="9" borderId="9" xfId="0" applyNumberFormat="1" applyFont="1" applyFill="1" applyBorder="1"/>
    <xf numFmtId="0" fontId="26" fillId="0" borderId="0" xfId="0" applyFont="1" applyAlignment="1">
      <alignment horizontal="left" vertical="top"/>
    </xf>
    <xf numFmtId="0" fontId="30" fillId="0" borderId="0" xfId="0" applyFont="1" applyAlignment="1">
      <alignment horizontal="left" vertical="top" wrapText="1"/>
    </xf>
    <xf numFmtId="0" fontId="26" fillId="0" borderId="5" xfId="0" applyFont="1" applyBorder="1"/>
    <xf numFmtId="0" fontId="26" fillId="0" borderId="5" xfId="0" applyFont="1" applyBorder="1" applyAlignment="1">
      <alignment horizontal="center" wrapText="1"/>
    </xf>
    <xf numFmtId="8" fontId="25" fillId="9" borderId="5" xfId="0" applyNumberFormat="1" applyFont="1" applyFill="1" applyBorder="1"/>
    <xf numFmtId="0" fontId="7" fillId="3" borderId="6" xfId="0" applyFont="1" applyFill="1" applyBorder="1" applyAlignment="1">
      <alignment vertical="center"/>
    </xf>
    <xf numFmtId="0" fontId="7" fillId="4" borderId="4" xfId="0" applyFont="1" applyFill="1" applyBorder="1" applyAlignment="1">
      <alignment vertical="center" wrapText="1"/>
    </xf>
    <xf numFmtId="0" fontId="7" fillId="4" borderId="55" xfId="0" applyFont="1" applyFill="1" applyBorder="1" applyAlignment="1">
      <alignment vertical="center" wrapText="1"/>
    </xf>
    <xf numFmtId="44" fontId="7" fillId="3" borderId="5" xfId="1" applyFont="1" applyFill="1" applyBorder="1" applyAlignment="1">
      <alignment vertical="center" wrapText="1"/>
    </xf>
    <xf numFmtId="44" fontId="7" fillId="3" borderId="4" xfId="1" applyFont="1" applyFill="1" applyBorder="1" applyAlignment="1">
      <alignment vertical="center" wrapText="1"/>
    </xf>
    <xf numFmtId="0" fontId="7" fillId="3" borderId="6" xfId="0" applyFont="1" applyFill="1" applyBorder="1" applyAlignment="1">
      <alignment vertical="center" wrapText="1"/>
    </xf>
    <xf numFmtId="0" fontId="6" fillId="3" borderId="4" xfId="0" applyFont="1" applyFill="1" applyBorder="1"/>
    <xf numFmtId="0" fontId="26" fillId="9" borderId="6" xfId="0" applyFont="1" applyFill="1" applyBorder="1" applyAlignment="1">
      <alignment horizontal="center" wrapText="1"/>
    </xf>
    <xf numFmtId="0" fontId="26" fillId="0" borderId="10" xfId="0" applyFont="1" applyBorder="1" applyAlignment="1">
      <alignment horizontal="left" vertical="top" wrapText="1"/>
    </xf>
    <xf numFmtId="0" fontId="19" fillId="0" borderId="0" xfId="0" applyFont="1" applyAlignment="1">
      <alignment horizontal="center" vertical="center"/>
    </xf>
    <xf numFmtId="0" fontId="2" fillId="0" borderId="58" xfId="0" applyFont="1" applyBorder="1" applyAlignment="1">
      <alignment horizontal="center" vertical="center"/>
    </xf>
    <xf numFmtId="0" fontId="14"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13" fillId="0" borderId="0" xfId="0" applyFont="1" applyAlignment="1">
      <alignment horizontal="center" vertical="center"/>
    </xf>
    <xf numFmtId="0" fontId="0" fillId="0" borderId="45" xfId="0" applyBorder="1" applyAlignment="1">
      <alignment horizontal="left"/>
    </xf>
    <xf numFmtId="0" fontId="0" fillId="0" borderId="46" xfId="0" applyBorder="1" applyAlignment="1">
      <alignment horizontal="left"/>
    </xf>
    <xf numFmtId="0" fontId="0" fillId="0" borderId="47" xfId="0" applyBorder="1" applyAlignment="1">
      <alignment horizontal="left"/>
    </xf>
    <xf numFmtId="164" fontId="0" fillId="0" borderId="49" xfId="0" applyNumberFormat="1" applyBorder="1" applyAlignment="1">
      <alignment horizontal="center" wrapText="1"/>
    </xf>
    <xf numFmtId="164" fontId="0" fillId="0" borderId="60" xfId="1" applyNumberFormat="1" applyFont="1" applyBorder="1"/>
    <xf numFmtId="164" fontId="0" fillId="0" borderId="66" xfId="0" applyNumberFormat="1" applyBorder="1"/>
    <xf numFmtId="164" fontId="0" fillId="0" borderId="67" xfId="0" applyNumberFormat="1" applyBorder="1"/>
    <xf numFmtId="164" fontId="0" fillId="0" borderId="66" xfId="0" applyNumberFormat="1" applyBorder="1" applyAlignment="1">
      <alignment horizontal="left" wrapText="1"/>
    </xf>
    <xf numFmtId="164" fontId="0" fillId="0" borderId="66" xfId="0" applyNumberFormat="1" applyBorder="1" applyAlignment="1">
      <alignment horizontal="left"/>
    </xf>
    <xf numFmtId="164" fontId="0" fillId="0" borderId="67" xfId="0" applyNumberFormat="1" applyBorder="1" applyAlignment="1">
      <alignment horizontal="left"/>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70" xfId="0" applyFont="1" applyBorder="1" applyAlignment="1">
      <alignment horizontal="center" vertic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69" xfId="0" applyFont="1" applyBorder="1" applyAlignment="1">
      <alignment horizontal="center" wrapText="1"/>
    </xf>
    <xf numFmtId="0" fontId="2" fillId="0" borderId="42" xfId="0" applyFont="1" applyBorder="1" applyAlignment="1">
      <alignment horizontal="center" wrapText="1"/>
    </xf>
    <xf numFmtId="0" fontId="2" fillId="0" borderId="70" xfId="0" applyFont="1" applyBorder="1" applyAlignment="1">
      <alignment horizontal="center" wrapText="1"/>
    </xf>
    <xf numFmtId="0" fontId="0" fillId="0" borderId="47" xfId="0" applyBorder="1" applyAlignment="1">
      <alignment vertical="center" wrapText="1"/>
    </xf>
    <xf numFmtId="164" fontId="0" fillId="0" borderId="67" xfId="0" applyNumberFormat="1" applyBorder="1" applyAlignment="1">
      <alignment vertical="center" wrapText="1"/>
    </xf>
    <xf numFmtId="0" fontId="30" fillId="0" borderId="10" xfId="0" applyFont="1" applyBorder="1" applyAlignment="1">
      <alignment vertical="top" wrapText="1"/>
    </xf>
    <xf numFmtId="0" fontId="26" fillId="0" borderId="10" xfId="0" applyFont="1" applyBorder="1" applyAlignment="1">
      <alignment vertical="top" wrapText="1"/>
    </xf>
    <xf numFmtId="0" fontId="30" fillId="0" borderId="10" xfId="0" applyFont="1" applyBorder="1" applyAlignment="1">
      <alignment horizontal="left" vertical="top" wrapText="1"/>
    </xf>
    <xf numFmtId="0" fontId="26" fillId="9" borderId="6" xfId="0" applyFont="1" applyFill="1" applyBorder="1"/>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2" xfId="0" applyFont="1" applyFill="1" applyBorder="1" applyAlignment="1">
      <alignment horizontal="center" vertical="center" wrapText="1"/>
    </xf>
    <xf numFmtId="0" fontId="19" fillId="0" borderId="4" xfId="0" applyFont="1" applyBorder="1" applyAlignment="1">
      <alignment horizontal="center" vertical="center" wrapText="1"/>
    </xf>
    <xf numFmtId="0" fontId="0" fillId="0" borderId="45" xfId="0" applyBorder="1" applyAlignment="1">
      <alignment horizontal="left" wrapText="1"/>
    </xf>
    <xf numFmtId="0" fontId="0" fillId="0" borderId="0" xfId="0" applyAlignment="1">
      <alignment horizontal="left" wrapText="1"/>
    </xf>
    <xf numFmtId="0" fontId="2" fillId="0" borderId="43" xfId="0" applyFont="1" applyBorder="1" applyAlignment="1">
      <alignment horizontal="center" wrapText="1"/>
    </xf>
    <xf numFmtId="0" fontId="2" fillId="0" borderId="44" xfId="0" applyFont="1" applyBorder="1" applyAlignment="1">
      <alignment horizontal="center" wrapText="1"/>
    </xf>
    <xf numFmtId="0" fontId="2" fillId="0" borderId="68" xfId="0" applyFont="1" applyBorder="1" applyAlignment="1">
      <alignment horizontal="center" wrapText="1"/>
    </xf>
    <xf numFmtId="0" fontId="2" fillId="0" borderId="52" xfId="0" applyFont="1" applyBorder="1" applyAlignment="1">
      <alignment horizontal="center" wrapText="1"/>
    </xf>
    <xf numFmtId="0" fontId="2" fillId="0" borderId="53" xfId="0" applyFont="1" applyBorder="1" applyAlignment="1">
      <alignment horizontal="center" wrapText="1"/>
    </xf>
    <xf numFmtId="0" fontId="2" fillId="0" borderId="54" xfId="0" applyFont="1" applyBorder="1" applyAlignment="1">
      <alignment horizontal="center" wrapText="1"/>
    </xf>
    <xf numFmtId="0" fontId="10" fillId="0" borderId="0" xfId="0" applyFont="1" applyAlignment="1">
      <alignment horizontal="right" wrapText="1"/>
    </xf>
    <xf numFmtId="0" fontId="11" fillId="0" borderId="0" xfId="0" applyFont="1" applyAlignment="1">
      <alignment horizontal="right"/>
    </xf>
    <xf numFmtId="0" fontId="7" fillId="3" borderId="4"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50" xfId="0" applyFont="1" applyFill="1" applyBorder="1" applyAlignment="1">
      <alignment horizontal="center" vertical="center"/>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3" fillId="0" borderId="0" xfId="0" applyFont="1" applyAlignment="1">
      <alignment horizontal="center"/>
    </xf>
    <xf numFmtId="0" fontId="19" fillId="13" borderId="33" xfId="0" applyFont="1" applyFill="1" applyBorder="1" applyAlignment="1">
      <alignment horizontal="center" vertical="center"/>
    </xf>
    <xf numFmtId="0" fontId="19" fillId="13" borderId="56" xfId="0" applyFont="1" applyFill="1" applyBorder="1" applyAlignment="1">
      <alignment horizontal="center" vertical="center"/>
    </xf>
    <xf numFmtId="0" fontId="19" fillId="13" borderId="57" xfId="0" applyFont="1" applyFill="1" applyBorder="1" applyAlignment="1">
      <alignment horizontal="center" vertical="center"/>
    </xf>
    <xf numFmtId="0" fontId="19" fillId="13" borderId="5" xfId="0" applyFont="1" applyFill="1" applyBorder="1" applyAlignment="1">
      <alignment horizontal="center" vertical="center"/>
    </xf>
    <xf numFmtId="0" fontId="19" fillId="13" borderId="51" xfId="0" applyFont="1" applyFill="1" applyBorder="1" applyAlignment="1">
      <alignment horizontal="center" vertical="center"/>
    </xf>
    <xf numFmtId="0" fontId="19" fillId="13" borderId="50" xfId="0" applyFont="1" applyFill="1" applyBorder="1" applyAlignment="1">
      <alignment horizontal="center" vertical="center"/>
    </xf>
    <xf numFmtId="0" fontId="13" fillId="6" borderId="61" xfId="0" applyFont="1" applyFill="1" applyBorder="1" applyAlignment="1">
      <alignment horizontal="center" vertical="center"/>
    </xf>
    <xf numFmtId="0" fontId="13" fillId="6" borderId="62" xfId="0" applyFont="1" applyFill="1" applyBorder="1" applyAlignment="1">
      <alignment horizontal="center" vertical="center"/>
    </xf>
    <xf numFmtId="0" fontId="13" fillId="6" borderId="63" xfId="0" applyFont="1" applyFill="1" applyBorder="1" applyAlignment="1">
      <alignment horizontal="center" vertical="center"/>
    </xf>
    <xf numFmtId="0" fontId="15" fillId="0" borderId="43"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68" xfId="0" applyFont="1" applyBorder="1" applyAlignment="1">
      <alignment horizontal="center" vertical="center" wrapText="1"/>
    </xf>
    <xf numFmtId="0" fontId="0" fillId="0" borderId="22" xfId="0" applyBorder="1" applyAlignment="1">
      <alignment horizontal="left" wrapText="1"/>
    </xf>
    <xf numFmtId="0" fontId="12" fillId="11" borderId="0" xfId="0" applyFont="1" applyFill="1" applyAlignment="1">
      <alignment horizontal="center" vertical="center"/>
    </xf>
    <xf numFmtId="0" fontId="12" fillId="11" borderId="2" xfId="0" applyFont="1" applyFill="1" applyBorder="1" applyAlignment="1">
      <alignment horizontal="center" vertical="center"/>
    </xf>
    <xf numFmtId="0" fontId="30" fillId="0" borderId="0" xfId="0" applyFont="1" applyAlignment="1">
      <alignment horizontal="left" vertical="top" wrapText="1"/>
    </xf>
    <xf numFmtId="0" fontId="26" fillId="0" borderId="0" xfId="0" applyFont="1" applyAlignment="1">
      <alignment horizontal="left" vertical="top"/>
    </xf>
    <xf numFmtId="0" fontId="0" fillId="0" borderId="22"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13" fillId="6" borderId="16" xfId="0" applyFont="1" applyFill="1" applyBorder="1" applyAlignment="1">
      <alignment horizontal="center" vertical="center"/>
    </xf>
    <xf numFmtId="0" fontId="13" fillId="6" borderId="17" xfId="0" applyFont="1" applyFill="1" applyBorder="1" applyAlignment="1">
      <alignment horizontal="center" vertical="center"/>
    </xf>
    <xf numFmtId="0" fontId="13" fillId="6" borderId="37" xfId="0" applyFont="1" applyFill="1" applyBorder="1" applyAlignment="1">
      <alignment horizontal="center" vertical="center"/>
    </xf>
    <xf numFmtId="0" fontId="2" fillId="0" borderId="27" xfId="0" applyFont="1" applyBorder="1" applyAlignment="1">
      <alignment horizontal="center" wrapText="1"/>
    </xf>
    <xf numFmtId="0" fontId="2" fillId="0" borderId="28" xfId="0" applyFont="1" applyBorder="1" applyAlignment="1">
      <alignment horizontal="center" wrapText="1"/>
    </xf>
    <xf numFmtId="0" fontId="2" fillId="0" borderId="29" xfId="0" applyFont="1" applyBorder="1" applyAlignment="1">
      <alignment horizontal="center" wrapText="1"/>
    </xf>
    <xf numFmtId="0" fontId="0" fillId="0" borderId="30" xfId="0" applyBorder="1" applyAlignment="1">
      <alignment horizontal="left" wrapText="1"/>
    </xf>
    <xf numFmtId="0" fontId="0" fillId="0" borderId="31" xfId="0" applyBorder="1" applyAlignment="1">
      <alignment horizontal="left"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31" fillId="0" borderId="23" xfId="0" applyFont="1" applyBorder="1" applyAlignment="1">
      <alignment horizontal="center" wrapText="1"/>
    </xf>
    <xf numFmtId="0" fontId="31" fillId="0" borderId="26" xfId="0" applyFont="1" applyBorder="1" applyAlignment="1">
      <alignment horizontal="center" wrapText="1"/>
    </xf>
    <xf numFmtId="0" fontId="26" fillId="0" borderId="0" xfId="0" applyFont="1" applyAlignment="1">
      <alignment horizontal="left" vertical="top"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7" fillId="3" borderId="5" xfId="0" applyFont="1" applyFill="1" applyBorder="1" applyAlignment="1">
      <alignment horizontal="center" vertical="center"/>
    </xf>
    <xf numFmtId="0" fontId="19" fillId="0" borderId="71" xfId="0" applyFont="1" applyBorder="1" applyAlignment="1">
      <alignment horizontal="center" vertical="center"/>
    </xf>
    <xf numFmtId="0" fontId="19" fillId="0" borderId="72" xfId="0" applyFont="1" applyBorder="1" applyAlignment="1">
      <alignment horizontal="center" vertical="center"/>
    </xf>
    <xf numFmtId="0" fontId="19" fillId="0" borderId="73" xfId="0" applyFont="1" applyBorder="1" applyAlignment="1">
      <alignment horizontal="center" vertical="center"/>
    </xf>
    <xf numFmtId="0" fontId="19" fillId="0" borderId="42" xfId="0" applyFont="1" applyBorder="1" applyAlignment="1">
      <alignment horizontal="center" vertical="center"/>
    </xf>
    <xf numFmtId="0" fontId="12" fillId="5" borderId="52" xfId="0" applyFont="1" applyFill="1" applyBorder="1" applyAlignment="1">
      <alignment horizontal="center" vertical="center"/>
    </xf>
    <xf numFmtId="0" fontId="12" fillId="5" borderId="53" xfId="0" applyFont="1" applyFill="1" applyBorder="1" applyAlignment="1">
      <alignment horizontal="center" vertical="center"/>
    </xf>
    <xf numFmtId="0" fontId="12" fillId="5" borderId="54" xfId="0" applyFont="1" applyFill="1" applyBorder="1" applyAlignment="1">
      <alignment horizontal="center" vertical="center"/>
    </xf>
    <xf numFmtId="0" fontId="19" fillId="13" borderId="35" xfId="0" applyFont="1" applyFill="1" applyBorder="1" applyAlignment="1">
      <alignment horizontal="center" vertical="center"/>
    </xf>
    <xf numFmtId="0" fontId="19" fillId="13" borderId="10" xfId="0" applyFont="1" applyFill="1" applyBorder="1" applyAlignment="1">
      <alignment horizontal="center" vertical="center"/>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1" fillId="2" borderId="41"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9" xfId="0" applyFont="1" applyBorder="1" applyAlignment="1">
      <alignment horizontal="center" vertical="center" wrapText="1"/>
    </xf>
    <xf numFmtId="0" fontId="19" fillId="0" borderId="8"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F7E31-D1F1-47FF-B072-706073BCE60A}">
  <dimension ref="A1:AC127"/>
  <sheetViews>
    <sheetView tabSelected="1" zoomScale="90" zoomScaleNormal="90" workbookViewId="0">
      <pane xSplit="1" ySplit="4" topLeftCell="B5" activePane="bottomRight" state="frozen"/>
      <selection pane="topRight" activeCell="B1" sqref="B1"/>
      <selection pane="bottomLeft" activeCell="A6" sqref="A6"/>
      <selection pane="bottomRight" activeCell="K23" sqref="K23"/>
    </sheetView>
  </sheetViews>
  <sheetFormatPr defaultRowHeight="15" customHeight="1"/>
  <cols>
    <col min="1" max="1" width="12" customWidth="1"/>
    <col min="2" max="2" width="19.7265625" bestFit="1" customWidth="1"/>
    <col min="3" max="3" width="13.81640625" bestFit="1" customWidth="1"/>
    <col min="4" max="4" width="12.26953125" bestFit="1" customWidth="1"/>
    <col min="5" max="5" width="10.54296875" customWidth="1"/>
    <col min="6" max="6" width="11.7265625" customWidth="1"/>
    <col min="7" max="7" width="11.54296875" bestFit="1" customWidth="1"/>
    <col min="8" max="8" width="15.7265625" customWidth="1"/>
    <col min="9" max="9" width="13" customWidth="1"/>
    <col min="10" max="10" width="15.26953125" customWidth="1"/>
    <col min="11" max="12" width="16.81640625" customWidth="1"/>
    <col min="13" max="15" width="31" customWidth="1"/>
    <col min="16" max="16" width="15.7265625" hidden="1" customWidth="1"/>
    <col min="17" max="17" width="11.81640625" hidden="1" customWidth="1"/>
    <col min="18" max="18" width="12.453125" hidden="1" customWidth="1"/>
    <col min="19" max="19" width="13" hidden="1" customWidth="1"/>
    <col min="20" max="20" width="14.54296875" hidden="1" customWidth="1"/>
    <col min="21" max="21" width="18.26953125" hidden="1" customWidth="1"/>
    <col min="22" max="22" width="43.453125" style="6" hidden="1" customWidth="1"/>
    <col min="23" max="23" width="15.7265625" hidden="1" customWidth="1"/>
    <col min="24" max="24" width="11.81640625" hidden="1" customWidth="1"/>
    <col min="25" max="25" width="14.26953125" hidden="1" customWidth="1"/>
    <col min="26" max="26" width="14.81640625" hidden="1" customWidth="1"/>
    <col min="27" max="27" width="16.453125" hidden="1" customWidth="1"/>
    <col min="28" max="28" width="18.26953125" hidden="1" customWidth="1"/>
    <col min="29" max="29" width="65.453125" style="6" hidden="1" customWidth="1"/>
  </cols>
  <sheetData>
    <row r="1" spans="1:29" ht="26.5" customHeight="1">
      <c r="A1" s="231" t="s">
        <v>0</v>
      </c>
      <c r="B1" s="232"/>
      <c r="C1" s="235" t="s">
        <v>1</v>
      </c>
      <c r="D1" s="235"/>
      <c r="E1" s="235"/>
      <c r="F1" s="235"/>
      <c r="G1" s="235"/>
      <c r="H1" s="237"/>
      <c r="I1" s="237"/>
      <c r="J1" s="237"/>
      <c r="K1" s="237"/>
      <c r="L1" s="237"/>
      <c r="M1" s="237"/>
      <c r="N1" s="237"/>
      <c r="O1" s="162"/>
      <c r="P1" s="270" t="s">
        <v>2</v>
      </c>
      <c r="Q1" s="270"/>
      <c r="R1" s="270"/>
      <c r="S1" s="270"/>
      <c r="T1" s="270"/>
      <c r="U1" s="270"/>
      <c r="V1" s="270"/>
      <c r="W1" s="237" t="s">
        <v>3</v>
      </c>
      <c r="X1" s="237"/>
      <c r="Y1" s="237"/>
      <c r="Z1" s="237"/>
      <c r="AA1" s="237"/>
      <c r="AB1" s="237"/>
      <c r="AC1" s="237"/>
    </row>
    <row r="2" spans="1:29" ht="35.5" customHeight="1">
      <c r="A2" s="233"/>
      <c r="B2" s="234"/>
      <c r="C2" s="236"/>
      <c r="D2" s="236"/>
      <c r="E2" s="236"/>
      <c r="F2" s="236"/>
      <c r="G2" s="236"/>
      <c r="H2" s="238"/>
      <c r="I2" s="238"/>
      <c r="J2" s="238"/>
      <c r="K2" s="238"/>
      <c r="L2" s="238"/>
      <c r="M2" s="238"/>
      <c r="N2" s="238"/>
      <c r="O2" s="163"/>
      <c r="P2" s="271"/>
      <c r="Q2" s="271"/>
      <c r="R2" s="271"/>
      <c r="S2" s="271"/>
      <c r="T2" s="271"/>
      <c r="U2" s="271"/>
      <c r="V2" s="271"/>
      <c r="W2" s="238"/>
      <c r="X2" s="238"/>
      <c r="Y2" s="238"/>
      <c r="Z2" s="238"/>
      <c r="AA2" s="238"/>
      <c r="AB2" s="238"/>
      <c r="AC2" s="238"/>
    </row>
    <row r="3" spans="1:29" ht="68.25" customHeight="1">
      <c r="A3" s="32" t="s">
        <v>4</v>
      </c>
      <c r="B3" s="32" t="s">
        <v>5</v>
      </c>
      <c r="C3" s="3" t="s">
        <v>6</v>
      </c>
      <c r="D3" s="33" t="s">
        <v>7</v>
      </c>
      <c r="E3" s="33" t="s">
        <v>8</v>
      </c>
      <c r="F3" s="33" t="s">
        <v>9</v>
      </c>
      <c r="G3" s="34" t="s">
        <v>10</v>
      </c>
      <c r="H3" s="1" t="s">
        <v>11</v>
      </c>
      <c r="I3" s="1" t="s">
        <v>12</v>
      </c>
      <c r="J3" s="1" t="s">
        <v>13</v>
      </c>
      <c r="K3" s="1" t="s">
        <v>14</v>
      </c>
      <c r="L3" s="1" t="s">
        <v>15</v>
      </c>
      <c r="M3" s="1" t="s">
        <v>16</v>
      </c>
      <c r="N3" s="1" t="s">
        <v>17</v>
      </c>
      <c r="O3" s="3" t="s">
        <v>18</v>
      </c>
      <c r="P3" s="1" t="s">
        <v>19</v>
      </c>
      <c r="Q3" s="1" t="s">
        <v>20</v>
      </c>
      <c r="R3" s="1" t="s">
        <v>21</v>
      </c>
      <c r="S3" s="1" t="s">
        <v>22</v>
      </c>
      <c r="T3" s="1" t="s">
        <v>23</v>
      </c>
      <c r="U3" s="134" t="s">
        <v>24</v>
      </c>
      <c r="V3" s="2" t="s">
        <v>18</v>
      </c>
      <c r="W3" s="1" t="s">
        <v>19</v>
      </c>
      <c r="X3" s="1" t="s">
        <v>20</v>
      </c>
      <c r="Y3" s="1" t="s">
        <v>21</v>
      </c>
      <c r="Z3" s="1" t="s">
        <v>22</v>
      </c>
      <c r="AA3" s="1" t="s">
        <v>23</v>
      </c>
      <c r="AB3" s="133" t="s">
        <v>25</v>
      </c>
      <c r="AC3" s="2" t="s">
        <v>18</v>
      </c>
    </row>
    <row r="4" spans="1:29" ht="29">
      <c r="A4" s="194"/>
      <c r="B4" s="194"/>
      <c r="C4" s="193"/>
      <c r="D4" s="192"/>
      <c r="E4" s="192"/>
      <c r="F4" s="192"/>
      <c r="G4" s="191"/>
      <c r="H4" s="293" t="s">
        <v>26</v>
      </c>
      <c r="I4" s="251"/>
      <c r="J4" s="251"/>
      <c r="K4" s="252"/>
      <c r="L4" s="188"/>
      <c r="M4" s="189"/>
      <c r="N4" s="190"/>
      <c r="O4" s="174"/>
      <c r="P4" s="251" t="s">
        <v>26</v>
      </c>
      <c r="Q4" s="251"/>
      <c r="R4" s="251"/>
      <c r="S4" s="252"/>
      <c r="T4" s="2"/>
      <c r="U4" s="2" t="s">
        <v>27</v>
      </c>
      <c r="V4" s="2"/>
      <c r="W4" s="250" t="s">
        <v>26</v>
      </c>
      <c r="X4" s="250"/>
      <c r="Y4" s="250"/>
      <c r="Z4" s="250"/>
      <c r="AA4" s="2"/>
      <c r="AB4" s="2"/>
      <c r="AC4" s="2"/>
    </row>
    <row r="5" spans="1:29" ht="14.5">
      <c r="A5" s="239" t="s">
        <v>28</v>
      </c>
      <c r="B5" s="35" t="s">
        <v>29</v>
      </c>
      <c r="C5" s="4" t="s">
        <v>30</v>
      </c>
      <c r="D5" s="38">
        <v>3</v>
      </c>
      <c r="E5" s="38"/>
      <c r="F5" s="38">
        <v>2</v>
      </c>
      <c r="G5" s="38">
        <v>2</v>
      </c>
      <c r="H5" s="81"/>
      <c r="I5" s="81"/>
      <c r="J5" s="81"/>
      <c r="K5" s="81"/>
      <c r="L5" s="81"/>
      <c r="M5" s="67"/>
      <c r="N5" s="176"/>
      <c r="O5" s="86"/>
      <c r="P5" s="181">
        <v>525</v>
      </c>
      <c r="Q5" s="118" t="s">
        <v>31</v>
      </c>
      <c r="R5" s="83">
        <v>60</v>
      </c>
      <c r="S5" s="83"/>
      <c r="T5" s="71">
        <v>585</v>
      </c>
      <c r="U5" s="153">
        <f>(T5*2)+40</f>
        <v>1210</v>
      </c>
      <c r="V5" s="82" t="s">
        <v>32</v>
      </c>
      <c r="W5" s="85">
        <v>299</v>
      </c>
      <c r="X5" s="85">
        <v>375</v>
      </c>
      <c r="Y5" s="85">
        <v>0</v>
      </c>
      <c r="Z5" s="85">
        <v>0</v>
      </c>
      <c r="AA5" s="86">
        <f t="shared" ref="AA5:AA11" si="0">SUM(W5:X5)</f>
        <v>674</v>
      </c>
      <c r="AB5" s="87">
        <f t="shared" ref="AB5:AB11" si="1">AA5*2</f>
        <v>1348</v>
      </c>
      <c r="AC5" s="119" t="s">
        <v>33</v>
      </c>
    </row>
    <row r="6" spans="1:29" ht="14.5">
      <c r="A6" s="239"/>
      <c r="B6" s="35" t="s">
        <v>34</v>
      </c>
      <c r="C6" s="4" t="s">
        <v>30</v>
      </c>
      <c r="D6" s="38">
        <v>4</v>
      </c>
      <c r="E6" s="38"/>
      <c r="F6" s="38">
        <v>2</v>
      </c>
      <c r="G6" s="38">
        <v>1</v>
      </c>
      <c r="H6" s="81"/>
      <c r="I6" s="81"/>
      <c r="J6" s="81"/>
      <c r="K6" s="81"/>
      <c r="L6" s="81"/>
      <c r="M6" s="67"/>
      <c r="N6" s="176"/>
      <c r="O6" s="86"/>
      <c r="P6" s="181">
        <v>525</v>
      </c>
      <c r="Q6" s="118" t="s">
        <v>31</v>
      </c>
      <c r="R6" s="83">
        <v>80</v>
      </c>
      <c r="S6" s="83"/>
      <c r="T6" s="71">
        <v>605</v>
      </c>
      <c r="U6" s="153">
        <f>(T6*2)+30</f>
        <v>1240</v>
      </c>
      <c r="V6" s="82" t="s">
        <v>32</v>
      </c>
      <c r="W6" s="85">
        <v>299</v>
      </c>
      <c r="X6" s="85">
        <v>375</v>
      </c>
      <c r="Y6" s="85">
        <v>0</v>
      </c>
      <c r="Z6" s="85">
        <v>0</v>
      </c>
      <c r="AA6" s="86">
        <f t="shared" si="0"/>
        <v>674</v>
      </c>
      <c r="AB6" s="87">
        <f t="shared" si="1"/>
        <v>1348</v>
      </c>
      <c r="AC6" s="119" t="s">
        <v>33</v>
      </c>
    </row>
    <row r="7" spans="1:29" ht="14.5">
      <c r="A7" s="239"/>
      <c r="B7" s="35" t="s">
        <v>35</v>
      </c>
      <c r="C7" s="4" t="s">
        <v>30</v>
      </c>
      <c r="D7" s="38">
        <v>5</v>
      </c>
      <c r="E7" s="38"/>
      <c r="F7" s="38">
        <v>2</v>
      </c>
      <c r="G7" s="38">
        <v>1</v>
      </c>
      <c r="H7" s="81"/>
      <c r="I7" s="81"/>
      <c r="J7" s="81"/>
      <c r="K7" s="81"/>
      <c r="L7" s="81"/>
      <c r="M7" s="67"/>
      <c r="N7" s="176"/>
      <c r="O7" s="86"/>
      <c r="P7" s="181">
        <v>525</v>
      </c>
      <c r="Q7" s="118" t="s">
        <v>31</v>
      </c>
      <c r="R7" s="83">
        <v>100</v>
      </c>
      <c r="S7" s="83"/>
      <c r="T7" s="71">
        <v>625</v>
      </c>
      <c r="U7" s="153">
        <f>(T7*2)+30</f>
        <v>1280</v>
      </c>
      <c r="V7" s="82" t="s">
        <v>32</v>
      </c>
      <c r="W7" s="85">
        <v>299</v>
      </c>
      <c r="X7" s="85">
        <v>375</v>
      </c>
      <c r="Y7" s="85">
        <v>0</v>
      </c>
      <c r="Z7" s="85">
        <v>0</v>
      </c>
      <c r="AA7" s="86">
        <f t="shared" si="0"/>
        <v>674</v>
      </c>
      <c r="AB7" s="87">
        <f t="shared" si="1"/>
        <v>1348</v>
      </c>
      <c r="AC7" s="119" t="s">
        <v>33</v>
      </c>
    </row>
    <row r="8" spans="1:29" ht="14.5">
      <c r="A8" s="239"/>
      <c r="B8" s="35" t="s">
        <v>36</v>
      </c>
      <c r="C8" s="4" t="s">
        <v>30</v>
      </c>
      <c r="D8" s="38">
        <v>4</v>
      </c>
      <c r="E8" s="38"/>
      <c r="F8" s="38">
        <v>2</v>
      </c>
      <c r="G8" s="38">
        <v>1</v>
      </c>
      <c r="H8" s="81"/>
      <c r="I8" s="81"/>
      <c r="J8" s="81"/>
      <c r="K8" s="81"/>
      <c r="L8" s="81"/>
      <c r="M8" s="67"/>
      <c r="N8" s="176"/>
      <c r="O8" s="86"/>
      <c r="P8" s="181">
        <v>525</v>
      </c>
      <c r="Q8" s="118" t="s">
        <v>31</v>
      </c>
      <c r="R8" s="83">
        <v>80</v>
      </c>
      <c r="S8" s="83"/>
      <c r="T8" s="71">
        <v>605</v>
      </c>
      <c r="U8" s="153">
        <f>(T8*2)+30</f>
        <v>1240</v>
      </c>
      <c r="V8" s="82" t="s">
        <v>32</v>
      </c>
      <c r="W8" s="85">
        <v>299</v>
      </c>
      <c r="X8" s="85">
        <v>375</v>
      </c>
      <c r="Y8" s="85">
        <v>0</v>
      </c>
      <c r="Z8" s="85">
        <v>0</v>
      </c>
      <c r="AA8" s="86">
        <f t="shared" si="0"/>
        <v>674</v>
      </c>
      <c r="AB8" s="87">
        <f t="shared" si="1"/>
        <v>1348</v>
      </c>
      <c r="AC8" s="119" t="s">
        <v>33</v>
      </c>
    </row>
    <row r="9" spans="1:29" ht="14.5">
      <c r="A9" s="239"/>
      <c r="B9" s="35" t="s">
        <v>37</v>
      </c>
      <c r="C9" s="4" t="s">
        <v>30</v>
      </c>
      <c r="D9" s="38">
        <v>4</v>
      </c>
      <c r="E9" s="38"/>
      <c r="F9" s="38">
        <v>2</v>
      </c>
      <c r="G9" s="38">
        <v>2</v>
      </c>
      <c r="H9" s="81"/>
      <c r="I9" s="81"/>
      <c r="J9" s="81"/>
      <c r="K9" s="81"/>
      <c r="L9" s="81"/>
      <c r="M9" s="67"/>
      <c r="N9" s="176"/>
      <c r="O9" s="86"/>
      <c r="P9" s="181">
        <v>525</v>
      </c>
      <c r="Q9" s="118" t="s">
        <v>31</v>
      </c>
      <c r="R9" s="83">
        <v>80</v>
      </c>
      <c r="S9" s="83"/>
      <c r="T9" s="71">
        <v>605</v>
      </c>
      <c r="U9" s="153">
        <f>(T9*2)+40</f>
        <v>1250</v>
      </c>
      <c r="V9" s="82" t="s">
        <v>32</v>
      </c>
      <c r="W9" s="85">
        <v>299</v>
      </c>
      <c r="X9" s="85">
        <v>375</v>
      </c>
      <c r="Y9" s="85">
        <v>0</v>
      </c>
      <c r="Z9" s="85">
        <v>0</v>
      </c>
      <c r="AA9" s="86">
        <f t="shared" si="0"/>
        <v>674</v>
      </c>
      <c r="AB9" s="87">
        <f t="shared" si="1"/>
        <v>1348</v>
      </c>
      <c r="AC9" s="119" t="s">
        <v>33</v>
      </c>
    </row>
    <row r="10" spans="1:29" ht="14.5">
      <c r="A10" s="239"/>
      <c r="B10" s="35" t="s">
        <v>38</v>
      </c>
      <c r="C10" s="4" t="s">
        <v>30</v>
      </c>
      <c r="D10" s="38">
        <v>3</v>
      </c>
      <c r="E10" s="38"/>
      <c r="F10" s="38">
        <v>2</v>
      </c>
      <c r="G10" s="38">
        <v>1</v>
      </c>
      <c r="H10" s="81"/>
      <c r="I10" s="81"/>
      <c r="J10" s="81"/>
      <c r="K10" s="81"/>
      <c r="L10" s="81"/>
      <c r="M10" s="67"/>
      <c r="N10" s="176"/>
      <c r="O10" s="86"/>
      <c r="P10" s="181">
        <v>525</v>
      </c>
      <c r="Q10" s="118" t="s">
        <v>31</v>
      </c>
      <c r="R10" s="83">
        <v>60</v>
      </c>
      <c r="S10" s="83"/>
      <c r="T10" s="71">
        <v>585</v>
      </c>
      <c r="U10" s="153">
        <f t="shared" ref="U10" si="2">(T10*2)+30</f>
        <v>1200</v>
      </c>
      <c r="V10" s="82" t="s">
        <v>32</v>
      </c>
      <c r="W10" s="85">
        <v>299</v>
      </c>
      <c r="X10" s="85">
        <v>375</v>
      </c>
      <c r="Y10" s="85">
        <v>0</v>
      </c>
      <c r="Z10" s="85">
        <v>0</v>
      </c>
      <c r="AA10" s="86">
        <f t="shared" si="0"/>
        <v>674</v>
      </c>
      <c r="AB10" s="87">
        <f t="shared" si="1"/>
        <v>1348</v>
      </c>
      <c r="AC10" s="119" t="s">
        <v>33</v>
      </c>
    </row>
    <row r="11" spans="1:29" ht="14.5">
      <c r="A11" s="239"/>
      <c r="B11" s="35" t="s">
        <v>39</v>
      </c>
      <c r="C11" s="4" t="s">
        <v>30</v>
      </c>
      <c r="D11" s="38">
        <v>4</v>
      </c>
      <c r="E11" s="38"/>
      <c r="F11" s="38">
        <v>2</v>
      </c>
      <c r="G11" s="38">
        <v>2</v>
      </c>
      <c r="H11" s="81"/>
      <c r="I11" s="81"/>
      <c r="J11" s="81"/>
      <c r="K11" s="81"/>
      <c r="L11" s="81"/>
      <c r="M11" s="67"/>
      <c r="N11" s="176"/>
      <c r="O11" s="86"/>
      <c r="P11" s="181">
        <v>525</v>
      </c>
      <c r="Q11" s="118" t="s">
        <v>31</v>
      </c>
      <c r="R11" s="83">
        <v>80</v>
      </c>
      <c r="S11" s="83"/>
      <c r="T11" s="71">
        <v>605</v>
      </c>
      <c r="U11" s="153">
        <f>(T11*2)+40</f>
        <v>1250</v>
      </c>
      <c r="V11" s="82" t="s">
        <v>32</v>
      </c>
      <c r="W11" s="85">
        <v>299</v>
      </c>
      <c r="X11" s="85">
        <v>375</v>
      </c>
      <c r="Y11" s="85">
        <v>0</v>
      </c>
      <c r="Z11" s="85">
        <v>0</v>
      </c>
      <c r="AA11" s="86">
        <f t="shared" si="0"/>
        <v>674</v>
      </c>
      <c r="AB11" s="87">
        <f t="shared" si="1"/>
        <v>1348</v>
      </c>
      <c r="AC11" s="119" t="s">
        <v>33</v>
      </c>
    </row>
    <row r="12" spans="1:29" ht="14.5">
      <c r="A12" s="260" t="s">
        <v>40</v>
      </c>
      <c r="B12" s="261"/>
      <c r="C12" s="261"/>
      <c r="D12" s="261"/>
      <c r="E12" s="261"/>
      <c r="F12" s="261"/>
      <c r="G12" s="262"/>
      <c r="H12" s="88"/>
      <c r="I12" s="88"/>
      <c r="J12" s="88"/>
      <c r="K12" s="88"/>
      <c r="L12" s="88"/>
      <c r="M12" s="68"/>
      <c r="N12" s="136"/>
      <c r="O12" s="169"/>
      <c r="P12" s="172"/>
      <c r="Q12" s="118"/>
      <c r="R12" s="90"/>
      <c r="S12" s="90"/>
      <c r="T12" s="150"/>
      <c r="U12" s="154">
        <f>SUM(U5:U11)/2</f>
        <v>4335</v>
      </c>
      <c r="V12" s="89"/>
      <c r="W12" s="91"/>
      <c r="X12" s="91"/>
      <c r="Y12" s="91"/>
      <c r="Z12" s="91"/>
      <c r="AA12" s="92"/>
      <c r="AB12" s="152">
        <f>SUM(AB5:AB11)/2</f>
        <v>4718</v>
      </c>
      <c r="AC12" s="120"/>
    </row>
    <row r="13" spans="1:29" ht="14.5">
      <c r="A13" s="260" t="s">
        <v>41</v>
      </c>
      <c r="B13" s="261"/>
      <c r="C13" s="261"/>
      <c r="D13" s="261"/>
      <c r="E13" s="261"/>
      <c r="F13" s="261"/>
      <c r="G13" s="262"/>
      <c r="H13" s="88"/>
      <c r="I13" s="88"/>
      <c r="J13" s="88"/>
      <c r="K13" s="88"/>
      <c r="L13" s="88"/>
      <c r="M13" s="68"/>
      <c r="N13" s="136"/>
      <c r="O13" s="169"/>
      <c r="P13" s="172"/>
      <c r="Q13" s="118"/>
      <c r="R13" s="90"/>
      <c r="S13" s="90"/>
      <c r="T13" s="150"/>
      <c r="U13" s="154">
        <f>SUM(U5:U11)</f>
        <v>8670</v>
      </c>
      <c r="V13" s="89"/>
      <c r="W13" s="91"/>
      <c r="X13" s="91"/>
      <c r="Y13" s="91"/>
      <c r="Z13" s="91"/>
      <c r="AA13" s="92"/>
      <c r="AB13" s="152">
        <f>SUM(AB5:AB11)</f>
        <v>9436</v>
      </c>
      <c r="AC13" s="120"/>
    </row>
    <row r="14" spans="1:29" ht="14.5">
      <c r="A14" s="239" t="s">
        <v>42</v>
      </c>
      <c r="B14" s="35" t="s">
        <v>43</v>
      </c>
      <c r="C14" s="4" t="s">
        <v>30</v>
      </c>
      <c r="D14" s="38">
        <v>4</v>
      </c>
      <c r="E14" s="38">
        <v>10</v>
      </c>
      <c r="F14" s="38">
        <v>2</v>
      </c>
      <c r="G14" s="38">
        <v>2</v>
      </c>
      <c r="H14" s="114"/>
      <c r="I14" s="114"/>
      <c r="J14" s="95"/>
      <c r="K14" s="95"/>
      <c r="L14" s="95"/>
      <c r="M14" s="67"/>
      <c r="N14" s="176"/>
      <c r="O14" s="86"/>
      <c r="P14" s="181">
        <v>525</v>
      </c>
      <c r="Q14" s="118" t="s">
        <v>31</v>
      </c>
      <c r="R14" s="83">
        <v>80</v>
      </c>
      <c r="S14" s="83">
        <v>0</v>
      </c>
      <c r="T14" s="71">
        <v>605</v>
      </c>
      <c r="U14" s="153">
        <f>(T14*2)+40</f>
        <v>1250</v>
      </c>
      <c r="V14" s="82" t="s">
        <v>32</v>
      </c>
      <c r="W14" s="85">
        <v>299</v>
      </c>
      <c r="X14" s="85">
        <v>375</v>
      </c>
      <c r="Y14" s="85">
        <v>0</v>
      </c>
      <c r="Z14" s="85">
        <v>0</v>
      </c>
      <c r="AA14" s="86">
        <f t="shared" ref="AA14:AA21" si="3">SUM(W14:X14)</f>
        <v>674</v>
      </c>
      <c r="AB14" s="87">
        <f t="shared" ref="AB14:AB21" si="4">AA14*2</f>
        <v>1348</v>
      </c>
      <c r="AC14" s="119" t="s">
        <v>33</v>
      </c>
    </row>
    <row r="15" spans="1:29" ht="14.5">
      <c r="A15" s="239"/>
      <c r="B15" s="35" t="s">
        <v>44</v>
      </c>
      <c r="C15" s="4" t="s">
        <v>30</v>
      </c>
      <c r="D15" s="38">
        <v>4</v>
      </c>
      <c r="E15" s="38"/>
      <c r="F15" s="38">
        <v>2</v>
      </c>
      <c r="G15" s="38">
        <v>1</v>
      </c>
      <c r="H15" s="81"/>
      <c r="I15" s="81"/>
      <c r="J15" s="81"/>
      <c r="K15" s="81"/>
      <c r="L15" s="81"/>
      <c r="M15" s="67"/>
      <c r="N15" s="176"/>
      <c r="O15" s="86"/>
      <c r="P15" s="181">
        <v>525</v>
      </c>
      <c r="Q15" s="118" t="s">
        <v>31</v>
      </c>
      <c r="R15" s="83">
        <v>80</v>
      </c>
      <c r="S15" s="83"/>
      <c r="T15" s="71">
        <v>605</v>
      </c>
      <c r="U15" s="153">
        <f>(T15*2)+80</f>
        <v>1290</v>
      </c>
      <c r="V15" s="82" t="s">
        <v>32</v>
      </c>
      <c r="W15" s="85">
        <v>299</v>
      </c>
      <c r="X15" s="85">
        <v>375</v>
      </c>
      <c r="Y15" s="85">
        <v>0</v>
      </c>
      <c r="Z15" s="85">
        <v>0</v>
      </c>
      <c r="AA15" s="86">
        <f t="shared" si="3"/>
        <v>674</v>
      </c>
      <c r="AB15" s="87">
        <f t="shared" si="4"/>
        <v>1348</v>
      </c>
      <c r="AC15" s="119" t="s">
        <v>33</v>
      </c>
    </row>
    <row r="16" spans="1:29" ht="14.5">
      <c r="A16" s="239"/>
      <c r="B16" s="35" t="s">
        <v>45</v>
      </c>
      <c r="C16" s="4" t="s">
        <v>30</v>
      </c>
      <c r="D16" s="38">
        <v>7</v>
      </c>
      <c r="E16" s="38">
        <v>16</v>
      </c>
      <c r="F16" s="38">
        <v>3</v>
      </c>
      <c r="G16" s="38">
        <v>1</v>
      </c>
      <c r="H16" s="81"/>
      <c r="I16" s="81"/>
      <c r="J16" s="81"/>
      <c r="K16" s="81"/>
      <c r="L16" s="81"/>
      <c r="M16" s="67"/>
      <c r="N16" s="176"/>
      <c r="O16" s="86"/>
      <c r="P16" s="181">
        <v>600</v>
      </c>
      <c r="Q16" s="118" t="s">
        <v>31</v>
      </c>
      <c r="R16" s="83">
        <v>140</v>
      </c>
      <c r="S16" s="83">
        <v>0</v>
      </c>
      <c r="T16" s="71">
        <v>740</v>
      </c>
      <c r="U16" s="153">
        <f>(T16*2)+30</f>
        <v>1510</v>
      </c>
      <c r="V16" s="82" t="s">
        <v>32</v>
      </c>
      <c r="W16" s="85">
        <v>299</v>
      </c>
      <c r="X16" s="85">
        <v>375</v>
      </c>
      <c r="Y16" s="85">
        <v>0</v>
      </c>
      <c r="Z16" s="85">
        <v>0</v>
      </c>
      <c r="AA16" s="86">
        <f t="shared" si="3"/>
        <v>674</v>
      </c>
      <c r="AB16" s="87">
        <f t="shared" si="4"/>
        <v>1348</v>
      </c>
      <c r="AC16" s="119" t="s">
        <v>33</v>
      </c>
    </row>
    <row r="17" spans="1:29" ht="14.5">
      <c r="A17" s="239"/>
      <c r="B17" s="35" t="s">
        <v>46</v>
      </c>
      <c r="C17" s="4" t="s">
        <v>30</v>
      </c>
      <c r="D17" s="38">
        <v>4</v>
      </c>
      <c r="E17" s="38"/>
      <c r="F17" s="38">
        <v>2</v>
      </c>
      <c r="G17" s="38">
        <v>2</v>
      </c>
      <c r="H17" s="81"/>
      <c r="I17" s="81"/>
      <c r="J17" s="81"/>
      <c r="K17" s="81"/>
      <c r="L17" s="81"/>
      <c r="M17" s="67"/>
      <c r="N17" s="176"/>
      <c r="O17" s="86"/>
      <c r="P17" s="181">
        <v>525</v>
      </c>
      <c r="Q17" s="118" t="s">
        <v>31</v>
      </c>
      <c r="R17" s="83">
        <v>80</v>
      </c>
      <c r="S17" s="83"/>
      <c r="T17" s="71">
        <v>605</v>
      </c>
      <c r="U17" s="153">
        <f>(T17*2)+40</f>
        <v>1250</v>
      </c>
      <c r="V17" s="82" t="s">
        <v>32</v>
      </c>
      <c r="W17" s="85">
        <v>299</v>
      </c>
      <c r="X17" s="85">
        <v>375</v>
      </c>
      <c r="Y17" s="85">
        <v>0</v>
      </c>
      <c r="Z17" s="85">
        <v>0</v>
      </c>
      <c r="AA17" s="86">
        <f t="shared" si="3"/>
        <v>674</v>
      </c>
      <c r="AB17" s="87">
        <f t="shared" si="4"/>
        <v>1348</v>
      </c>
      <c r="AC17" s="119" t="s">
        <v>33</v>
      </c>
    </row>
    <row r="18" spans="1:29" ht="14.5">
      <c r="A18" s="239"/>
      <c r="B18" s="35" t="s">
        <v>47</v>
      </c>
      <c r="C18" s="4" t="s">
        <v>30</v>
      </c>
      <c r="D18" s="38">
        <v>6</v>
      </c>
      <c r="E18" s="38"/>
      <c r="F18" s="38">
        <v>2</v>
      </c>
      <c r="G18" s="38">
        <v>2</v>
      </c>
      <c r="H18" s="81"/>
      <c r="I18" s="81"/>
      <c r="J18" s="81"/>
      <c r="K18" s="81"/>
      <c r="L18" s="81"/>
      <c r="M18" s="67"/>
      <c r="N18" s="176"/>
      <c r="O18" s="86"/>
      <c r="P18" s="181">
        <v>525</v>
      </c>
      <c r="Q18" s="118" t="s">
        <v>31</v>
      </c>
      <c r="R18" s="83">
        <v>120</v>
      </c>
      <c r="S18" s="83"/>
      <c r="T18" s="71">
        <v>645</v>
      </c>
      <c r="U18" s="153">
        <f>(T18*2)+40</f>
        <v>1330</v>
      </c>
      <c r="V18" s="82" t="s">
        <v>32</v>
      </c>
      <c r="W18" s="85">
        <v>299</v>
      </c>
      <c r="X18" s="85">
        <v>375</v>
      </c>
      <c r="Y18" s="85">
        <v>0</v>
      </c>
      <c r="Z18" s="85">
        <v>0</v>
      </c>
      <c r="AA18" s="86">
        <f t="shared" si="3"/>
        <v>674</v>
      </c>
      <c r="AB18" s="87">
        <f t="shared" si="4"/>
        <v>1348</v>
      </c>
      <c r="AC18" s="119" t="s">
        <v>33</v>
      </c>
    </row>
    <row r="19" spans="1:29" ht="14.5">
      <c r="A19" s="239"/>
      <c r="B19" s="35" t="s">
        <v>48</v>
      </c>
      <c r="C19" s="4" t="s">
        <v>30</v>
      </c>
      <c r="D19" s="38">
        <v>4</v>
      </c>
      <c r="E19" s="38"/>
      <c r="F19" s="38">
        <v>2</v>
      </c>
      <c r="G19" s="38">
        <v>1</v>
      </c>
      <c r="H19" s="81"/>
      <c r="I19" s="81"/>
      <c r="J19" s="81"/>
      <c r="K19" s="81"/>
      <c r="L19" s="81"/>
      <c r="M19" s="67"/>
      <c r="N19" s="176"/>
      <c r="O19" s="86"/>
      <c r="P19" s="181">
        <v>525</v>
      </c>
      <c r="Q19" s="118" t="s">
        <v>31</v>
      </c>
      <c r="R19" s="83">
        <v>80</v>
      </c>
      <c r="S19" s="83"/>
      <c r="T19" s="71">
        <v>605</v>
      </c>
      <c r="U19" s="153">
        <f>(T19*2)+30</f>
        <v>1240</v>
      </c>
      <c r="V19" s="82" t="s">
        <v>32</v>
      </c>
      <c r="W19" s="85">
        <v>299</v>
      </c>
      <c r="X19" s="85">
        <v>375</v>
      </c>
      <c r="Y19" s="85">
        <v>0</v>
      </c>
      <c r="Z19" s="85">
        <v>0</v>
      </c>
      <c r="AA19" s="86">
        <f t="shared" si="3"/>
        <v>674</v>
      </c>
      <c r="AB19" s="87">
        <f t="shared" si="4"/>
        <v>1348</v>
      </c>
      <c r="AC19" s="119" t="s">
        <v>33</v>
      </c>
    </row>
    <row r="20" spans="1:29" ht="14.5">
      <c r="A20" s="239"/>
      <c r="B20" s="35" t="s">
        <v>49</v>
      </c>
      <c r="C20" s="4" t="s">
        <v>30</v>
      </c>
      <c r="D20" s="38">
        <v>3</v>
      </c>
      <c r="E20" s="38"/>
      <c r="F20" s="38">
        <v>2</v>
      </c>
      <c r="G20" s="38">
        <v>1</v>
      </c>
      <c r="H20" s="81"/>
      <c r="I20" s="81"/>
      <c r="J20" s="81"/>
      <c r="K20" s="81"/>
      <c r="L20" s="81"/>
      <c r="M20" s="67"/>
      <c r="N20" s="176"/>
      <c r="O20" s="86"/>
      <c r="P20" s="181">
        <v>525</v>
      </c>
      <c r="Q20" s="118" t="s">
        <v>31</v>
      </c>
      <c r="R20" s="83">
        <v>60</v>
      </c>
      <c r="S20" s="83"/>
      <c r="T20" s="71">
        <v>565</v>
      </c>
      <c r="U20" s="153">
        <f>(T20*2)+30</f>
        <v>1160</v>
      </c>
      <c r="V20" s="82" t="s">
        <v>32</v>
      </c>
      <c r="W20" s="85">
        <v>299</v>
      </c>
      <c r="X20" s="85">
        <v>375</v>
      </c>
      <c r="Y20" s="85">
        <v>0</v>
      </c>
      <c r="Z20" s="85">
        <v>0</v>
      </c>
      <c r="AA20" s="86">
        <f t="shared" si="3"/>
        <v>674</v>
      </c>
      <c r="AB20" s="87">
        <f t="shared" si="4"/>
        <v>1348</v>
      </c>
      <c r="AC20" s="119" t="s">
        <v>33</v>
      </c>
    </row>
    <row r="21" spans="1:29" ht="14.5">
      <c r="A21" s="239"/>
      <c r="B21" s="36" t="s">
        <v>50</v>
      </c>
      <c r="C21" s="4" t="s">
        <v>30</v>
      </c>
      <c r="D21" s="38">
        <v>4</v>
      </c>
      <c r="E21" s="38"/>
      <c r="F21" s="38">
        <v>3</v>
      </c>
      <c r="G21" s="38">
        <v>1</v>
      </c>
      <c r="H21" s="81"/>
      <c r="I21" s="81"/>
      <c r="J21" s="81"/>
      <c r="K21" s="81"/>
      <c r="L21" s="81"/>
      <c r="M21" s="67"/>
      <c r="N21" s="176"/>
      <c r="O21" s="86"/>
      <c r="P21" s="181">
        <v>525</v>
      </c>
      <c r="Q21" s="118" t="s">
        <v>31</v>
      </c>
      <c r="R21" s="83">
        <v>80</v>
      </c>
      <c r="S21" s="83"/>
      <c r="T21" s="71">
        <v>605</v>
      </c>
      <c r="U21" s="153">
        <f>(T21*2)+30</f>
        <v>1240</v>
      </c>
      <c r="V21" s="82" t="s">
        <v>32</v>
      </c>
      <c r="W21" s="85">
        <v>299</v>
      </c>
      <c r="X21" s="85">
        <v>375</v>
      </c>
      <c r="Y21" s="85">
        <v>0</v>
      </c>
      <c r="Z21" s="85">
        <v>0</v>
      </c>
      <c r="AA21" s="86">
        <f t="shared" si="3"/>
        <v>674</v>
      </c>
      <c r="AB21" s="87">
        <f t="shared" si="4"/>
        <v>1348</v>
      </c>
      <c r="AC21" s="119" t="s">
        <v>33</v>
      </c>
    </row>
    <row r="22" spans="1:29" ht="14.5">
      <c r="A22" s="260" t="s">
        <v>51</v>
      </c>
      <c r="B22" s="261"/>
      <c r="C22" s="261"/>
      <c r="D22" s="261"/>
      <c r="E22" s="261"/>
      <c r="F22" s="261"/>
      <c r="G22" s="262"/>
      <c r="H22" s="88"/>
      <c r="I22" s="88"/>
      <c r="J22" s="88"/>
      <c r="K22" s="88"/>
      <c r="L22" s="88"/>
      <c r="M22" s="68"/>
      <c r="N22" s="136"/>
      <c r="O22" s="169"/>
      <c r="P22" s="172"/>
      <c r="Q22" s="118"/>
      <c r="R22" s="90"/>
      <c r="S22" s="90"/>
      <c r="T22" s="150"/>
      <c r="U22" s="149">
        <f>SUM(U14:U21)/2</f>
        <v>5135</v>
      </c>
      <c r="V22" s="89"/>
      <c r="W22" s="91"/>
      <c r="X22" s="91"/>
      <c r="Y22" s="91"/>
      <c r="Z22" s="91"/>
      <c r="AA22" s="92"/>
      <c r="AB22" s="152">
        <f>SUM(AB14:AB21)/2</f>
        <v>5392</v>
      </c>
      <c r="AC22" s="120"/>
    </row>
    <row r="23" spans="1:29" ht="14.5">
      <c r="A23" s="260" t="s">
        <v>52</v>
      </c>
      <c r="B23" s="261"/>
      <c r="C23" s="261"/>
      <c r="D23" s="261"/>
      <c r="E23" s="261"/>
      <c r="F23" s="261"/>
      <c r="G23" s="262"/>
      <c r="H23" s="88"/>
      <c r="I23" s="88"/>
      <c r="J23" s="88"/>
      <c r="K23" s="88"/>
      <c r="L23" s="88"/>
      <c r="M23" s="68"/>
      <c r="N23" s="136"/>
      <c r="O23" s="169"/>
      <c r="P23" s="172"/>
      <c r="Q23" s="118"/>
      <c r="R23" s="90"/>
      <c r="S23" s="90"/>
      <c r="T23" s="150"/>
      <c r="U23" s="149">
        <f>SUM(U14:U21)</f>
        <v>10270</v>
      </c>
      <c r="V23" s="89"/>
      <c r="W23" s="91"/>
      <c r="X23" s="91"/>
      <c r="Y23" s="91"/>
      <c r="Z23" s="91"/>
      <c r="AA23" s="92"/>
      <c r="AB23" s="152">
        <f>SUM(AB14:AB21)</f>
        <v>10784</v>
      </c>
      <c r="AC23" s="120"/>
    </row>
    <row r="24" spans="1:29" ht="14.5">
      <c r="A24" s="239" t="s">
        <v>53</v>
      </c>
      <c r="B24" s="35" t="s">
        <v>54</v>
      </c>
      <c r="C24" s="4" t="s">
        <v>30</v>
      </c>
      <c r="D24" s="38">
        <v>4</v>
      </c>
      <c r="E24" s="38"/>
      <c r="F24" s="38">
        <v>2</v>
      </c>
      <c r="G24" s="38">
        <v>1</v>
      </c>
      <c r="H24" s="114"/>
      <c r="I24" s="114"/>
      <c r="J24" s="95"/>
      <c r="K24" s="95"/>
      <c r="L24" s="95"/>
      <c r="M24" s="67"/>
      <c r="N24" s="176"/>
      <c r="O24" s="86"/>
      <c r="P24" s="181">
        <v>525</v>
      </c>
      <c r="Q24" s="118" t="s">
        <v>31</v>
      </c>
      <c r="R24" s="83">
        <v>80</v>
      </c>
      <c r="S24" s="83"/>
      <c r="T24" s="71">
        <v>605</v>
      </c>
      <c r="U24" s="84">
        <f>(T24*2)+30</f>
        <v>1240</v>
      </c>
      <c r="V24" s="82" t="s">
        <v>32</v>
      </c>
      <c r="W24" s="85">
        <v>299</v>
      </c>
      <c r="X24" s="85">
        <v>375</v>
      </c>
      <c r="Y24" s="85">
        <v>0</v>
      </c>
      <c r="Z24" s="85">
        <v>0</v>
      </c>
      <c r="AA24" s="86">
        <f t="shared" ref="AA24:AA31" si="5">SUM(W24:X24)</f>
        <v>674</v>
      </c>
      <c r="AB24" s="87">
        <f t="shared" ref="AB24:AB31" si="6">AA24*2</f>
        <v>1348</v>
      </c>
      <c r="AC24" s="119" t="s">
        <v>33</v>
      </c>
    </row>
    <row r="25" spans="1:29" ht="14.5">
      <c r="A25" s="239"/>
      <c r="B25" s="35" t="s">
        <v>55</v>
      </c>
      <c r="C25" s="4" t="s">
        <v>30</v>
      </c>
      <c r="D25" s="38">
        <v>8</v>
      </c>
      <c r="E25" s="38"/>
      <c r="F25" s="38">
        <v>2</v>
      </c>
      <c r="G25" s="38">
        <v>1</v>
      </c>
      <c r="H25" s="81"/>
      <c r="I25" s="81"/>
      <c r="J25" s="81"/>
      <c r="K25" s="81"/>
      <c r="L25" s="81"/>
      <c r="M25" s="67"/>
      <c r="N25" s="176"/>
      <c r="O25" s="86"/>
      <c r="P25" s="181">
        <v>525</v>
      </c>
      <c r="Q25" s="118" t="s">
        <v>31</v>
      </c>
      <c r="R25" s="83">
        <v>160</v>
      </c>
      <c r="S25" s="83"/>
      <c r="T25" s="71">
        <v>685</v>
      </c>
      <c r="U25" s="84">
        <f t="shared" ref="U25:U29" si="7">(T25*2)+30</f>
        <v>1400</v>
      </c>
      <c r="V25" s="82" t="s">
        <v>32</v>
      </c>
      <c r="W25" s="85">
        <v>299</v>
      </c>
      <c r="X25" s="85">
        <v>375</v>
      </c>
      <c r="Y25" s="85">
        <v>0</v>
      </c>
      <c r="Z25" s="85">
        <v>0</v>
      </c>
      <c r="AA25" s="86">
        <f t="shared" si="5"/>
        <v>674</v>
      </c>
      <c r="AB25" s="87">
        <f t="shared" si="6"/>
        <v>1348</v>
      </c>
      <c r="AC25" s="119" t="s">
        <v>33</v>
      </c>
    </row>
    <row r="26" spans="1:29" ht="14.5">
      <c r="A26" s="239"/>
      <c r="B26" s="35" t="s">
        <v>56</v>
      </c>
      <c r="C26" s="4" t="s">
        <v>30</v>
      </c>
      <c r="D26" s="38">
        <v>5</v>
      </c>
      <c r="E26" s="38"/>
      <c r="F26" s="38">
        <v>2</v>
      </c>
      <c r="G26" s="38">
        <v>1</v>
      </c>
      <c r="H26" s="81"/>
      <c r="I26" s="81"/>
      <c r="J26" s="81"/>
      <c r="K26" s="81"/>
      <c r="L26" s="81"/>
      <c r="M26" s="67"/>
      <c r="N26" s="176"/>
      <c r="O26" s="86"/>
      <c r="P26" s="181">
        <v>525</v>
      </c>
      <c r="Q26" s="118" t="s">
        <v>31</v>
      </c>
      <c r="R26" s="83">
        <v>100</v>
      </c>
      <c r="S26" s="83"/>
      <c r="T26" s="71">
        <v>625</v>
      </c>
      <c r="U26" s="84">
        <f t="shared" si="7"/>
        <v>1280</v>
      </c>
      <c r="V26" s="82" t="s">
        <v>32</v>
      </c>
      <c r="W26" s="85">
        <v>299</v>
      </c>
      <c r="X26" s="85">
        <v>375</v>
      </c>
      <c r="Y26" s="85">
        <v>0</v>
      </c>
      <c r="Z26" s="85">
        <v>0</v>
      </c>
      <c r="AA26" s="86">
        <f t="shared" si="5"/>
        <v>674</v>
      </c>
      <c r="AB26" s="87">
        <f t="shared" si="6"/>
        <v>1348</v>
      </c>
      <c r="AC26" s="119" t="s">
        <v>33</v>
      </c>
    </row>
    <row r="27" spans="1:29" ht="14.5">
      <c r="A27" s="239"/>
      <c r="B27" s="35" t="s">
        <v>57</v>
      </c>
      <c r="C27" s="4" t="s">
        <v>30</v>
      </c>
      <c r="D27" s="38">
        <v>3</v>
      </c>
      <c r="E27" s="38"/>
      <c r="F27" s="38">
        <v>2</v>
      </c>
      <c r="G27" s="38">
        <v>1</v>
      </c>
      <c r="H27" s="81"/>
      <c r="I27" s="81"/>
      <c r="J27" s="81"/>
      <c r="K27" s="81"/>
      <c r="L27" s="81"/>
      <c r="M27" s="67"/>
      <c r="N27" s="176"/>
      <c r="O27" s="86"/>
      <c r="P27" s="181">
        <v>525</v>
      </c>
      <c r="Q27" s="118" t="s">
        <v>31</v>
      </c>
      <c r="R27" s="83">
        <v>60</v>
      </c>
      <c r="S27" s="83"/>
      <c r="T27" s="71">
        <v>585</v>
      </c>
      <c r="U27" s="84">
        <f t="shared" si="7"/>
        <v>1200</v>
      </c>
      <c r="V27" s="82" t="s">
        <v>32</v>
      </c>
      <c r="W27" s="85">
        <v>299</v>
      </c>
      <c r="X27" s="85">
        <v>375</v>
      </c>
      <c r="Y27" s="85">
        <v>0</v>
      </c>
      <c r="Z27" s="85">
        <v>0</v>
      </c>
      <c r="AA27" s="86">
        <f t="shared" si="5"/>
        <v>674</v>
      </c>
      <c r="AB27" s="87">
        <f t="shared" si="6"/>
        <v>1348</v>
      </c>
      <c r="AC27" s="119" t="s">
        <v>33</v>
      </c>
    </row>
    <row r="28" spans="1:29" ht="14.5">
      <c r="A28" s="239"/>
      <c r="B28" s="35" t="s">
        <v>58</v>
      </c>
      <c r="C28" s="4" t="s">
        <v>30</v>
      </c>
      <c r="D28" s="38">
        <v>4</v>
      </c>
      <c r="E28" s="38"/>
      <c r="F28" s="38">
        <v>2</v>
      </c>
      <c r="G28" s="38">
        <v>1</v>
      </c>
      <c r="H28" s="81"/>
      <c r="I28" s="81"/>
      <c r="J28" s="81"/>
      <c r="K28" s="81"/>
      <c r="L28" s="81"/>
      <c r="M28" s="67"/>
      <c r="N28" s="176"/>
      <c r="O28" s="86"/>
      <c r="P28" s="181">
        <v>525</v>
      </c>
      <c r="Q28" s="118" t="s">
        <v>31</v>
      </c>
      <c r="R28" s="83">
        <v>80</v>
      </c>
      <c r="S28" s="83"/>
      <c r="T28" s="71">
        <v>605</v>
      </c>
      <c r="U28" s="84">
        <f t="shared" si="7"/>
        <v>1240</v>
      </c>
      <c r="V28" s="82" t="s">
        <v>32</v>
      </c>
      <c r="W28" s="85">
        <v>299</v>
      </c>
      <c r="X28" s="85">
        <v>375</v>
      </c>
      <c r="Y28" s="85">
        <v>0</v>
      </c>
      <c r="Z28" s="85">
        <v>0</v>
      </c>
      <c r="AA28" s="86">
        <f t="shared" si="5"/>
        <v>674</v>
      </c>
      <c r="AB28" s="87">
        <f t="shared" si="6"/>
        <v>1348</v>
      </c>
      <c r="AC28" s="119" t="s">
        <v>33</v>
      </c>
    </row>
    <row r="29" spans="1:29" ht="14.5">
      <c r="A29" s="239"/>
      <c r="B29" s="35" t="s">
        <v>59</v>
      </c>
      <c r="C29" s="4" t="s">
        <v>30</v>
      </c>
      <c r="D29" s="38">
        <v>4</v>
      </c>
      <c r="E29" s="38"/>
      <c r="F29" s="38">
        <v>2</v>
      </c>
      <c r="G29" s="38">
        <v>1</v>
      </c>
      <c r="H29" s="81"/>
      <c r="I29" s="81"/>
      <c r="J29" s="81"/>
      <c r="K29" s="81"/>
      <c r="L29" s="81"/>
      <c r="M29" s="67"/>
      <c r="N29" s="176"/>
      <c r="O29" s="86"/>
      <c r="P29" s="181">
        <v>525</v>
      </c>
      <c r="Q29" s="118" t="s">
        <v>31</v>
      </c>
      <c r="R29" s="83">
        <v>80</v>
      </c>
      <c r="S29" s="83"/>
      <c r="T29" s="71">
        <v>605</v>
      </c>
      <c r="U29" s="84">
        <f t="shared" si="7"/>
        <v>1240</v>
      </c>
      <c r="V29" s="82" t="s">
        <v>32</v>
      </c>
      <c r="W29" s="85">
        <v>299</v>
      </c>
      <c r="X29" s="85">
        <v>375</v>
      </c>
      <c r="Y29" s="85">
        <v>0</v>
      </c>
      <c r="Z29" s="85">
        <v>0</v>
      </c>
      <c r="AA29" s="86">
        <f t="shared" si="5"/>
        <v>674</v>
      </c>
      <c r="AB29" s="87">
        <f t="shared" si="6"/>
        <v>1348</v>
      </c>
      <c r="AC29" s="119" t="s">
        <v>33</v>
      </c>
    </row>
    <row r="30" spans="1:29" ht="14.5">
      <c r="A30" s="239"/>
      <c r="B30" s="35" t="s">
        <v>60</v>
      </c>
      <c r="C30" s="4" t="s">
        <v>30</v>
      </c>
      <c r="D30" s="38">
        <v>4</v>
      </c>
      <c r="E30" s="38"/>
      <c r="F30" s="38">
        <v>2</v>
      </c>
      <c r="G30" s="38">
        <v>2</v>
      </c>
      <c r="H30" s="81"/>
      <c r="I30" s="81"/>
      <c r="J30" s="81"/>
      <c r="K30" s="81"/>
      <c r="L30" s="81"/>
      <c r="M30" s="67"/>
      <c r="N30" s="176"/>
      <c r="O30" s="86"/>
      <c r="P30" s="181">
        <v>525</v>
      </c>
      <c r="Q30" s="118" t="s">
        <v>31</v>
      </c>
      <c r="R30" s="83">
        <v>80</v>
      </c>
      <c r="S30" s="83"/>
      <c r="T30" s="71">
        <v>605</v>
      </c>
      <c r="U30" s="84">
        <f>(T30*2)+40</f>
        <v>1250</v>
      </c>
      <c r="V30" s="82" t="s">
        <v>32</v>
      </c>
      <c r="W30" s="85">
        <v>299</v>
      </c>
      <c r="X30" s="85">
        <v>375</v>
      </c>
      <c r="Y30" s="85">
        <v>0</v>
      </c>
      <c r="Z30" s="85">
        <v>0</v>
      </c>
      <c r="AA30" s="86">
        <f t="shared" si="5"/>
        <v>674</v>
      </c>
      <c r="AB30" s="87">
        <f t="shared" si="6"/>
        <v>1348</v>
      </c>
      <c r="AC30" s="119" t="s">
        <v>33</v>
      </c>
    </row>
    <row r="31" spans="1:29" ht="14.5">
      <c r="A31" s="303"/>
      <c r="B31" s="141" t="s">
        <v>61</v>
      </c>
      <c r="C31" s="142" t="s">
        <v>30</v>
      </c>
      <c r="D31" s="143">
        <v>4</v>
      </c>
      <c r="E31" s="143"/>
      <c r="F31" s="143">
        <v>2</v>
      </c>
      <c r="G31" s="143">
        <v>2</v>
      </c>
      <c r="H31" s="81"/>
      <c r="I31" s="81"/>
      <c r="J31" s="81"/>
      <c r="K31" s="81"/>
      <c r="L31" s="81"/>
      <c r="M31" s="67"/>
      <c r="N31" s="176"/>
      <c r="O31" s="86"/>
      <c r="P31" s="181">
        <v>525</v>
      </c>
      <c r="Q31" s="118" t="s">
        <v>31</v>
      </c>
      <c r="R31" s="83">
        <v>80</v>
      </c>
      <c r="S31" s="83"/>
      <c r="T31" s="71">
        <v>605</v>
      </c>
      <c r="U31" s="84">
        <f>(T31*2)+40</f>
        <v>1250</v>
      </c>
      <c r="V31" s="82" t="s">
        <v>32</v>
      </c>
      <c r="W31" s="85">
        <v>299</v>
      </c>
      <c r="X31" s="85">
        <v>375</v>
      </c>
      <c r="Y31" s="85">
        <v>0</v>
      </c>
      <c r="Z31" s="85">
        <v>0</v>
      </c>
      <c r="AA31" s="86">
        <f t="shared" si="5"/>
        <v>674</v>
      </c>
      <c r="AB31" s="87">
        <f t="shared" si="6"/>
        <v>1348</v>
      </c>
      <c r="AC31" s="119" t="s">
        <v>33</v>
      </c>
    </row>
    <row r="32" spans="1:29" ht="14.5">
      <c r="A32" s="301" t="s">
        <v>62</v>
      </c>
      <c r="B32" s="301"/>
      <c r="C32" s="301"/>
      <c r="D32" s="301"/>
      <c r="E32" s="301"/>
      <c r="F32" s="301"/>
      <c r="G32" s="301"/>
      <c r="H32" s="140"/>
      <c r="I32" s="88"/>
      <c r="J32" s="88"/>
      <c r="K32" s="88"/>
      <c r="L32" s="88"/>
      <c r="M32" s="68"/>
      <c r="N32" s="136"/>
      <c r="O32" s="169"/>
      <c r="P32" s="172"/>
      <c r="Q32" s="118"/>
      <c r="R32" s="90"/>
      <c r="S32" s="90"/>
      <c r="T32" s="150"/>
      <c r="U32" s="149">
        <f>SUM(U24:U31)/2</f>
        <v>5050</v>
      </c>
      <c r="V32" s="89"/>
      <c r="W32" s="91"/>
      <c r="X32" s="91"/>
      <c r="Y32" s="91"/>
      <c r="Z32" s="91"/>
      <c r="AA32" s="92"/>
      <c r="AB32" s="152">
        <f>SUM(AB24:AB31)/2</f>
        <v>5392</v>
      </c>
      <c r="AC32" s="120"/>
    </row>
    <row r="33" spans="1:29" ht="17.25" customHeight="1">
      <c r="A33" s="302" t="s">
        <v>63</v>
      </c>
      <c r="B33" s="302"/>
      <c r="C33" s="302"/>
      <c r="D33" s="302"/>
      <c r="E33" s="302"/>
      <c r="F33" s="302"/>
      <c r="G33" s="302"/>
      <c r="H33" s="140"/>
      <c r="I33" s="88"/>
      <c r="J33" s="88"/>
      <c r="K33" s="88"/>
      <c r="L33" s="88"/>
      <c r="M33" s="68"/>
      <c r="N33" s="136"/>
      <c r="O33" s="169"/>
      <c r="P33" s="172"/>
      <c r="Q33" s="118"/>
      <c r="R33" s="90"/>
      <c r="S33" s="90"/>
      <c r="T33" s="150"/>
      <c r="U33" s="149">
        <f>SUM(U24:U31)</f>
        <v>10100</v>
      </c>
      <c r="V33" s="89"/>
      <c r="W33" s="88"/>
      <c r="X33" s="88"/>
      <c r="Y33" s="88"/>
      <c r="Z33" s="88"/>
      <c r="AA33" s="68"/>
      <c r="AB33" s="155">
        <f>SUM(AB24:AB31)</f>
        <v>10784</v>
      </c>
      <c r="AC33" s="94"/>
    </row>
    <row r="34" spans="1:29" ht="14.5">
      <c r="A34" s="304" t="s">
        <v>64</v>
      </c>
      <c r="B34" s="144" t="s">
        <v>65</v>
      </c>
      <c r="C34" s="145" t="s">
        <v>30</v>
      </c>
      <c r="D34" s="146">
        <v>5</v>
      </c>
      <c r="E34" s="147"/>
      <c r="F34" s="148">
        <v>2</v>
      </c>
      <c r="G34" s="148">
        <v>2</v>
      </c>
      <c r="H34" s="81"/>
      <c r="I34" s="95"/>
      <c r="J34" s="95"/>
      <c r="K34" s="81"/>
      <c r="L34" s="81"/>
      <c r="M34" s="96"/>
      <c r="N34" s="177"/>
      <c r="O34" s="175"/>
      <c r="P34" s="181">
        <v>940</v>
      </c>
      <c r="Q34" s="118" t="s">
        <v>31</v>
      </c>
      <c r="R34" s="83">
        <v>100</v>
      </c>
      <c r="S34" s="83"/>
      <c r="T34" s="84">
        <v>1040</v>
      </c>
      <c r="U34" s="84">
        <f>(T34*2)+40</f>
        <v>2120</v>
      </c>
      <c r="V34" s="82" t="s">
        <v>32</v>
      </c>
      <c r="W34" s="81"/>
      <c r="X34" s="95"/>
      <c r="Y34" s="95"/>
      <c r="Z34" s="81"/>
      <c r="AA34" s="96"/>
      <c r="AB34" s="82"/>
      <c r="AC34" s="97"/>
    </row>
    <row r="35" spans="1:29" ht="14.5">
      <c r="A35" s="239"/>
      <c r="B35" s="35" t="s">
        <v>66</v>
      </c>
      <c r="C35" s="4" t="s">
        <v>30</v>
      </c>
      <c r="D35" s="40">
        <v>5</v>
      </c>
      <c r="E35" s="38"/>
      <c r="F35" s="39">
        <v>2</v>
      </c>
      <c r="G35" s="39">
        <v>2</v>
      </c>
      <c r="H35" s="116"/>
      <c r="I35" s="95"/>
      <c r="J35" s="114"/>
      <c r="K35" s="114"/>
      <c r="L35" s="114"/>
      <c r="M35" s="98"/>
      <c r="N35" s="178"/>
      <c r="O35" s="119"/>
      <c r="P35" s="181">
        <v>940</v>
      </c>
      <c r="Q35" s="118" t="s">
        <v>31</v>
      </c>
      <c r="R35" s="100">
        <v>100</v>
      </c>
      <c r="S35" s="100"/>
      <c r="T35" s="84">
        <v>1040</v>
      </c>
      <c r="U35" s="84">
        <f>(T35*2)+40</f>
        <v>2120</v>
      </c>
      <c r="V35" s="82" t="s">
        <v>32</v>
      </c>
      <c r="W35" s="116"/>
      <c r="X35" s="114"/>
      <c r="Y35" s="114"/>
      <c r="Z35" s="114"/>
      <c r="AA35" s="98"/>
      <c r="AB35" s="115"/>
      <c r="AC35" s="97"/>
    </row>
    <row r="36" spans="1:29" ht="15" customHeight="1">
      <c r="A36" s="239"/>
      <c r="B36" s="35" t="s">
        <v>67</v>
      </c>
      <c r="C36" s="4" t="s">
        <v>30</v>
      </c>
      <c r="D36" s="40">
        <v>6</v>
      </c>
      <c r="E36" s="38"/>
      <c r="F36" s="39">
        <v>2</v>
      </c>
      <c r="G36" s="39">
        <v>2</v>
      </c>
      <c r="H36" s="81"/>
      <c r="I36" s="95"/>
      <c r="J36" s="95"/>
      <c r="K36" s="99"/>
      <c r="L36" s="185"/>
      <c r="M36" s="101"/>
      <c r="N36" s="101"/>
      <c r="O36" s="168"/>
      <c r="P36" s="171">
        <v>940</v>
      </c>
      <c r="Q36" s="118" t="s">
        <v>31</v>
      </c>
      <c r="R36" s="104">
        <v>120</v>
      </c>
      <c r="S36" s="104"/>
      <c r="T36" s="84">
        <v>1060</v>
      </c>
      <c r="U36" s="84">
        <f>(T36*2)+80</f>
        <v>2200</v>
      </c>
      <c r="V36" s="82" t="s">
        <v>32</v>
      </c>
      <c r="W36" s="81"/>
      <c r="X36" s="95"/>
      <c r="Y36" s="95"/>
      <c r="Z36" s="99"/>
      <c r="AA36" s="101"/>
      <c r="AB36" s="102"/>
      <c r="AC36" s="97"/>
    </row>
    <row r="37" spans="1:29" ht="15" customHeight="1">
      <c r="A37" s="239"/>
      <c r="B37" s="36" t="s">
        <v>68</v>
      </c>
      <c r="C37" s="4" t="s">
        <v>30</v>
      </c>
      <c r="D37" s="40">
        <v>11</v>
      </c>
      <c r="E37" s="38"/>
      <c r="F37" s="39">
        <v>1</v>
      </c>
      <c r="G37" s="39">
        <v>1</v>
      </c>
      <c r="H37" s="81"/>
      <c r="I37" s="95"/>
      <c r="J37" s="95"/>
      <c r="K37" s="105"/>
      <c r="L37" s="105"/>
      <c r="M37" s="106"/>
      <c r="N37" s="179"/>
      <c r="O37" s="168"/>
      <c r="P37" s="171">
        <v>940</v>
      </c>
      <c r="Q37" s="118" t="s">
        <v>31</v>
      </c>
      <c r="R37" s="104">
        <v>220</v>
      </c>
      <c r="S37" s="108"/>
      <c r="T37" s="84">
        <v>1160</v>
      </c>
      <c r="U37" s="84">
        <f>(T37*2)+20</f>
        <v>2340</v>
      </c>
      <c r="V37" s="82" t="s">
        <v>32</v>
      </c>
      <c r="W37" s="81"/>
      <c r="X37" s="95"/>
      <c r="Y37" s="95"/>
      <c r="Z37" s="105"/>
      <c r="AA37" s="106"/>
      <c r="AB37" s="107"/>
      <c r="AC37" s="97"/>
    </row>
    <row r="38" spans="1:29" ht="15" customHeight="1">
      <c r="A38" s="239"/>
      <c r="B38" s="36" t="s">
        <v>69</v>
      </c>
      <c r="C38" s="4" t="s">
        <v>30</v>
      </c>
      <c r="D38" s="40">
        <v>3</v>
      </c>
      <c r="E38" s="38"/>
      <c r="F38" s="39">
        <v>1</v>
      </c>
      <c r="G38" s="39">
        <v>2</v>
      </c>
      <c r="H38" s="81"/>
      <c r="I38" s="95"/>
      <c r="J38" s="95"/>
      <c r="K38" s="105"/>
      <c r="L38" s="186"/>
      <c r="M38" s="101"/>
      <c r="N38" s="180"/>
      <c r="O38" s="168"/>
      <c r="P38" s="171">
        <v>940</v>
      </c>
      <c r="Q38" s="118" t="s">
        <v>31</v>
      </c>
      <c r="R38" s="104">
        <v>60</v>
      </c>
      <c r="S38" s="108"/>
      <c r="T38" s="84">
        <v>1000</v>
      </c>
      <c r="U38" s="84">
        <f>(T38*2)+30</f>
        <v>2030</v>
      </c>
      <c r="V38" s="82" t="s">
        <v>32</v>
      </c>
      <c r="W38" s="81"/>
      <c r="X38" s="95"/>
      <c r="Y38" s="95"/>
      <c r="Z38" s="105"/>
      <c r="AA38" s="106"/>
      <c r="AB38" s="107"/>
      <c r="AC38" s="97"/>
    </row>
    <row r="39" spans="1:29" ht="14.5">
      <c r="A39" s="260" t="s">
        <v>70</v>
      </c>
      <c r="B39" s="261"/>
      <c r="C39" s="261"/>
      <c r="D39" s="261"/>
      <c r="E39" s="261"/>
      <c r="F39" s="261"/>
      <c r="G39" s="262"/>
      <c r="H39" s="88"/>
      <c r="I39" s="88"/>
      <c r="J39" s="88"/>
      <c r="K39" s="88"/>
      <c r="L39" s="187"/>
      <c r="M39" s="136"/>
      <c r="N39" s="169"/>
      <c r="O39" s="182"/>
      <c r="P39" s="172"/>
      <c r="Q39" s="118"/>
      <c r="R39" s="90"/>
      <c r="S39" s="90"/>
      <c r="T39" s="150"/>
      <c r="U39" s="149">
        <f>SUM(U34:U38)/2</f>
        <v>5405</v>
      </c>
      <c r="V39" s="89"/>
      <c r="W39" s="91"/>
      <c r="X39" s="91"/>
      <c r="Y39" s="91"/>
      <c r="Z39" s="91"/>
      <c r="AA39" s="92"/>
      <c r="AB39" s="93"/>
      <c r="AC39" s="120"/>
    </row>
    <row r="40" spans="1:29" ht="15" customHeight="1">
      <c r="A40" s="260" t="s">
        <v>71</v>
      </c>
      <c r="B40" s="261"/>
      <c r="C40" s="261"/>
      <c r="D40" s="261"/>
      <c r="E40" s="261"/>
      <c r="F40" s="261"/>
      <c r="G40" s="262"/>
      <c r="H40" s="109"/>
      <c r="I40" s="109"/>
      <c r="J40" s="109"/>
      <c r="K40" s="110"/>
      <c r="L40" s="137"/>
      <c r="M40" s="137"/>
      <c r="N40" s="170"/>
      <c r="O40" s="170"/>
      <c r="P40" s="173"/>
      <c r="Q40" s="117"/>
      <c r="R40" s="112"/>
      <c r="S40" s="113"/>
      <c r="T40" s="151"/>
      <c r="U40" s="139">
        <f>SUM(U34:U38)</f>
        <v>10810</v>
      </c>
      <c r="V40" s="109"/>
      <c r="W40" s="109"/>
      <c r="X40" s="109"/>
      <c r="Y40" s="109"/>
      <c r="Z40" s="110"/>
      <c r="AA40" s="110"/>
      <c r="AB40" s="110"/>
      <c r="AC40" s="109"/>
    </row>
    <row r="41" spans="1:29" ht="15" customHeight="1">
      <c r="A41" s="239" t="s">
        <v>72</v>
      </c>
      <c r="B41" s="49" t="s">
        <v>73</v>
      </c>
      <c r="C41" s="4" t="s">
        <v>30</v>
      </c>
      <c r="D41" s="4">
        <v>5</v>
      </c>
      <c r="E41" s="4"/>
      <c r="F41" s="4">
        <v>2</v>
      </c>
      <c r="G41" s="4">
        <v>1</v>
      </c>
      <c r="H41" s="99"/>
      <c r="I41" s="99"/>
      <c r="J41" s="99"/>
      <c r="K41" s="105"/>
      <c r="L41" s="105"/>
      <c r="M41" s="105"/>
      <c r="N41" s="135"/>
      <c r="O41" s="135"/>
      <c r="P41" s="103">
        <v>940</v>
      </c>
      <c r="Q41" s="118" t="s">
        <v>31</v>
      </c>
      <c r="R41" s="104">
        <v>100</v>
      </c>
      <c r="S41" s="108"/>
      <c r="T41" s="108">
        <v>1040</v>
      </c>
      <c r="U41" s="108">
        <f>(T41*2)+30</f>
        <v>2110</v>
      </c>
      <c r="V41" s="82" t="s">
        <v>32</v>
      </c>
      <c r="W41" s="99"/>
      <c r="X41" s="99"/>
      <c r="Y41" s="99"/>
      <c r="Z41" s="105"/>
      <c r="AA41" s="105"/>
      <c r="AB41" s="105"/>
      <c r="AC41" s="99"/>
    </row>
    <row r="42" spans="1:29" ht="15" customHeight="1">
      <c r="A42" s="239"/>
      <c r="B42" s="49" t="s">
        <v>74</v>
      </c>
      <c r="C42" s="4" t="s">
        <v>30</v>
      </c>
      <c r="D42" s="4">
        <v>4</v>
      </c>
      <c r="E42" s="4"/>
      <c r="F42" s="4">
        <v>2</v>
      </c>
      <c r="G42" s="4">
        <v>1</v>
      </c>
      <c r="H42" s="99"/>
      <c r="I42" s="99"/>
      <c r="J42" s="99"/>
      <c r="K42" s="105"/>
      <c r="L42" s="105"/>
      <c r="M42" s="105"/>
      <c r="N42" s="105"/>
      <c r="O42" s="105"/>
      <c r="P42" s="103">
        <v>940</v>
      </c>
      <c r="Q42" s="118" t="s">
        <v>31</v>
      </c>
      <c r="R42" s="104">
        <v>80</v>
      </c>
      <c r="S42" s="108"/>
      <c r="T42" s="108">
        <v>1020</v>
      </c>
      <c r="U42" s="108">
        <f t="shared" ref="U42:U43" si="8">(T42*2)+30</f>
        <v>2070</v>
      </c>
      <c r="V42" s="82" t="s">
        <v>32</v>
      </c>
      <c r="W42" s="99"/>
      <c r="X42" s="99"/>
      <c r="Y42" s="99"/>
      <c r="Z42" s="105"/>
      <c r="AA42" s="105"/>
      <c r="AB42" s="105"/>
      <c r="AC42" s="99"/>
    </row>
    <row r="43" spans="1:29" ht="15" customHeight="1">
      <c r="A43" s="239"/>
      <c r="B43" s="49" t="s">
        <v>75</v>
      </c>
      <c r="C43" s="4" t="s">
        <v>30</v>
      </c>
      <c r="D43" s="4"/>
      <c r="E43" s="4"/>
      <c r="F43" s="4"/>
      <c r="G43" s="4"/>
      <c r="H43" s="99"/>
      <c r="I43" s="99"/>
      <c r="J43" s="99"/>
      <c r="K43" s="105"/>
      <c r="L43" s="105"/>
      <c r="M43" s="105"/>
      <c r="N43" s="105"/>
      <c r="O43" s="105"/>
      <c r="P43" s="103">
        <v>940</v>
      </c>
      <c r="Q43" s="118" t="s">
        <v>31</v>
      </c>
      <c r="R43" s="104">
        <v>80</v>
      </c>
      <c r="S43" s="108"/>
      <c r="T43" s="108">
        <v>1020</v>
      </c>
      <c r="U43" s="108">
        <f t="shared" si="8"/>
        <v>2070</v>
      </c>
      <c r="V43" s="82" t="s">
        <v>32</v>
      </c>
      <c r="W43" s="99"/>
      <c r="X43" s="99"/>
      <c r="Y43" s="99"/>
      <c r="Z43" s="105"/>
      <c r="AA43" s="105"/>
      <c r="AB43" s="105"/>
      <c r="AC43" s="99"/>
    </row>
    <row r="44" spans="1:29" ht="15" customHeight="1">
      <c r="A44" s="260" t="s">
        <v>76</v>
      </c>
      <c r="B44" s="261"/>
      <c r="C44" s="261"/>
      <c r="D44" s="261"/>
      <c r="E44" s="261"/>
      <c r="F44" s="261"/>
      <c r="G44" s="262"/>
      <c r="H44" s="109"/>
      <c r="I44" s="109"/>
      <c r="J44" s="109"/>
      <c r="K44" s="110"/>
      <c r="L44" s="110"/>
      <c r="M44" s="110"/>
      <c r="N44" s="110"/>
      <c r="O44" s="110"/>
      <c r="P44" s="111"/>
      <c r="Q44" s="117"/>
      <c r="R44" s="112"/>
      <c r="S44" s="113"/>
      <c r="T44" s="151"/>
      <c r="U44" s="139">
        <f>SUM(U41:U43)/2</f>
        <v>3125</v>
      </c>
      <c r="V44" s="109"/>
      <c r="W44" s="109"/>
      <c r="X44" s="109"/>
      <c r="Y44" s="109"/>
      <c r="Z44" s="110"/>
      <c r="AA44" s="110"/>
      <c r="AB44" s="110"/>
      <c r="AC44" s="109"/>
    </row>
    <row r="45" spans="1:29" ht="15" customHeight="1">
      <c r="A45" s="260" t="s">
        <v>77</v>
      </c>
      <c r="B45" s="261"/>
      <c r="C45" s="261"/>
      <c r="D45" s="261"/>
      <c r="E45" s="261"/>
      <c r="F45" s="261"/>
      <c r="G45" s="262"/>
      <c r="H45" s="109"/>
      <c r="I45" s="109"/>
      <c r="J45" s="109"/>
      <c r="K45" s="110"/>
      <c r="L45" s="110"/>
      <c r="M45" s="110"/>
      <c r="N45" s="110"/>
      <c r="O45" s="110"/>
      <c r="P45" s="111"/>
      <c r="Q45" s="117"/>
      <c r="R45" s="112"/>
      <c r="S45" s="113"/>
      <c r="T45" s="151"/>
      <c r="U45" s="139">
        <f>SUM(U41:U43)</f>
        <v>6250</v>
      </c>
      <c r="V45" s="109"/>
      <c r="W45" s="109"/>
      <c r="X45" s="109"/>
      <c r="Y45" s="109"/>
      <c r="Z45" s="110"/>
      <c r="AA45" s="110"/>
      <c r="AB45" s="110"/>
      <c r="AC45" s="109"/>
    </row>
    <row r="46" spans="1:29" ht="15" customHeight="1">
      <c r="A46" s="239" t="s">
        <v>78</v>
      </c>
      <c r="B46" s="35" t="s">
        <v>79</v>
      </c>
      <c r="C46" s="4" t="s">
        <v>30</v>
      </c>
      <c r="D46" s="40">
        <v>4</v>
      </c>
      <c r="E46" s="4"/>
      <c r="F46" s="40">
        <v>2</v>
      </c>
      <c r="G46" s="40">
        <v>1</v>
      </c>
      <c r="H46" s="99"/>
      <c r="I46" s="99"/>
      <c r="J46" s="99"/>
      <c r="K46" s="105"/>
      <c r="L46" s="105"/>
      <c r="M46" s="105"/>
      <c r="N46" s="105"/>
      <c r="O46" s="105"/>
      <c r="P46" s="103">
        <v>525</v>
      </c>
      <c r="Q46" s="118" t="s">
        <v>31</v>
      </c>
      <c r="R46" s="104">
        <v>80</v>
      </c>
      <c r="S46" s="108"/>
      <c r="T46" s="108">
        <v>605</v>
      </c>
      <c r="U46" s="108">
        <f>(T46*2)+80</f>
        <v>1290</v>
      </c>
      <c r="V46" s="82" t="s">
        <v>32</v>
      </c>
      <c r="W46" s="99"/>
      <c r="X46" s="99"/>
      <c r="Y46" s="99"/>
      <c r="Z46" s="105"/>
      <c r="AA46" s="105"/>
      <c r="AB46" s="105"/>
      <c r="AC46" s="99"/>
    </row>
    <row r="47" spans="1:29" ht="15" customHeight="1">
      <c r="A47" s="239"/>
      <c r="B47" s="35" t="s">
        <v>80</v>
      </c>
      <c r="C47" s="4" t="s">
        <v>30</v>
      </c>
      <c r="D47" s="40">
        <v>3</v>
      </c>
      <c r="E47" s="4"/>
      <c r="F47" s="40">
        <v>2</v>
      </c>
      <c r="G47" s="40">
        <v>1</v>
      </c>
      <c r="H47" s="99"/>
      <c r="I47" s="99"/>
      <c r="J47" s="99"/>
      <c r="K47" s="105"/>
      <c r="L47" s="105"/>
      <c r="M47" s="105"/>
      <c r="N47" s="105"/>
      <c r="O47" s="105"/>
      <c r="P47" s="103">
        <v>525</v>
      </c>
      <c r="Q47" s="118" t="s">
        <v>31</v>
      </c>
      <c r="R47" s="104">
        <v>60</v>
      </c>
      <c r="S47" s="108"/>
      <c r="T47" s="108">
        <v>585</v>
      </c>
      <c r="U47" s="108">
        <f>(T47*2)+60</f>
        <v>1230</v>
      </c>
      <c r="V47" s="82" t="s">
        <v>32</v>
      </c>
      <c r="W47" s="99"/>
      <c r="X47" s="99"/>
      <c r="Y47" s="99"/>
      <c r="Z47" s="105"/>
      <c r="AA47" s="105"/>
      <c r="AB47" s="105"/>
      <c r="AC47" s="99"/>
    </row>
    <row r="48" spans="1:29" ht="15" customHeight="1">
      <c r="A48" s="239"/>
      <c r="B48" s="35" t="s">
        <v>81</v>
      </c>
      <c r="C48" s="4" t="s">
        <v>30</v>
      </c>
      <c r="D48" s="40">
        <v>3</v>
      </c>
      <c r="E48" s="4"/>
      <c r="F48" s="40">
        <v>2</v>
      </c>
      <c r="G48" s="40">
        <v>1</v>
      </c>
      <c r="H48" s="99"/>
      <c r="I48" s="99"/>
      <c r="J48" s="99"/>
      <c r="K48" s="105"/>
      <c r="L48" s="105"/>
      <c r="M48" s="105"/>
      <c r="N48" s="105"/>
      <c r="O48" s="105"/>
      <c r="P48" s="103">
        <v>525</v>
      </c>
      <c r="Q48" s="118" t="s">
        <v>31</v>
      </c>
      <c r="R48" s="104">
        <v>60</v>
      </c>
      <c r="S48" s="108"/>
      <c r="T48" s="108">
        <v>585</v>
      </c>
      <c r="U48" s="108">
        <f>(T48*2)+60</f>
        <v>1230</v>
      </c>
      <c r="V48" s="82" t="s">
        <v>32</v>
      </c>
      <c r="W48" s="99"/>
      <c r="X48" s="99"/>
      <c r="Y48" s="99"/>
      <c r="Z48" s="105"/>
      <c r="AA48" s="105"/>
      <c r="AB48" s="105"/>
      <c r="AC48" s="99"/>
    </row>
    <row r="49" spans="1:29" ht="15" customHeight="1">
      <c r="A49" s="260" t="s">
        <v>82</v>
      </c>
      <c r="B49" s="261"/>
      <c r="C49" s="261"/>
      <c r="D49" s="261"/>
      <c r="E49" s="261"/>
      <c r="F49" s="261"/>
      <c r="G49" s="262"/>
      <c r="H49" s="109"/>
      <c r="I49" s="109"/>
      <c r="J49" s="109"/>
      <c r="K49" s="110"/>
      <c r="L49" s="110"/>
      <c r="M49" s="110"/>
      <c r="N49" s="110"/>
      <c r="O49" s="110"/>
      <c r="P49" s="111"/>
      <c r="Q49" s="117"/>
      <c r="R49" s="112"/>
      <c r="S49" s="113"/>
      <c r="T49" s="151"/>
      <c r="U49" s="139">
        <f>SUM(U46:U48)/2</f>
        <v>1875</v>
      </c>
      <c r="V49" s="109"/>
      <c r="W49" s="109"/>
      <c r="X49" s="109"/>
      <c r="Y49" s="109"/>
      <c r="Z49" s="110"/>
      <c r="AA49" s="110"/>
      <c r="AB49" s="110"/>
      <c r="AC49" s="109"/>
    </row>
    <row r="50" spans="1:29" ht="15" customHeight="1">
      <c r="A50" s="260" t="s">
        <v>83</v>
      </c>
      <c r="B50" s="261"/>
      <c r="C50" s="261"/>
      <c r="D50" s="261"/>
      <c r="E50" s="261"/>
      <c r="F50" s="261"/>
      <c r="G50" s="262"/>
      <c r="H50" s="109"/>
      <c r="I50" s="109"/>
      <c r="J50" s="109"/>
      <c r="K50" s="110"/>
      <c r="L50" s="110"/>
      <c r="M50" s="110"/>
      <c r="N50" s="110"/>
      <c r="O50" s="110"/>
      <c r="P50" s="111"/>
      <c r="Q50" s="117"/>
      <c r="R50" s="112"/>
      <c r="S50" s="113"/>
      <c r="T50" s="151"/>
      <c r="U50" s="139">
        <f>SUM(U46:U48)</f>
        <v>3750</v>
      </c>
      <c r="V50" s="109"/>
      <c r="W50" s="109"/>
      <c r="X50" s="109"/>
      <c r="Y50" s="109"/>
      <c r="Z50" s="110"/>
      <c r="AA50" s="110"/>
      <c r="AB50" s="110"/>
      <c r="AC50" s="109"/>
    </row>
    <row r="51" spans="1:29" ht="15" customHeight="1">
      <c r="A51" s="239" t="s">
        <v>84</v>
      </c>
      <c r="B51" s="35" t="s">
        <v>85</v>
      </c>
      <c r="C51" s="4" t="s">
        <v>30</v>
      </c>
      <c r="D51" s="40">
        <v>4</v>
      </c>
      <c r="E51" s="4"/>
      <c r="F51" s="39">
        <v>2</v>
      </c>
      <c r="G51" s="39">
        <v>1</v>
      </c>
      <c r="H51" s="99"/>
      <c r="I51" s="99"/>
      <c r="J51" s="99"/>
      <c r="K51" s="105"/>
      <c r="L51" s="105"/>
      <c r="M51" s="105"/>
      <c r="N51" s="105"/>
      <c r="O51" s="105"/>
      <c r="P51" s="103">
        <v>525</v>
      </c>
      <c r="Q51" s="118" t="s">
        <v>31</v>
      </c>
      <c r="R51" s="104">
        <v>80</v>
      </c>
      <c r="S51" s="108"/>
      <c r="T51" s="108">
        <v>605</v>
      </c>
      <c r="U51" s="108">
        <f>(T51*2)+80</f>
        <v>1290</v>
      </c>
      <c r="V51" s="82" t="s">
        <v>32</v>
      </c>
      <c r="W51" s="99"/>
      <c r="X51" s="99"/>
      <c r="Y51" s="99"/>
      <c r="Z51" s="105"/>
      <c r="AA51" s="105"/>
      <c r="AB51" s="105"/>
      <c r="AC51" s="99"/>
    </row>
    <row r="52" spans="1:29" ht="15" customHeight="1">
      <c r="A52" s="239"/>
      <c r="B52" s="35" t="s">
        <v>86</v>
      </c>
      <c r="C52" s="4" t="s">
        <v>30</v>
      </c>
      <c r="D52" s="40">
        <v>4</v>
      </c>
      <c r="E52" s="4"/>
      <c r="F52" s="39">
        <v>2</v>
      </c>
      <c r="G52" s="39">
        <v>1</v>
      </c>
      <c r="H52" s="99"/>
      <c r="I52" s="99"/>
      <c r="J52" s="99"/>
      <c r="K52" s="105"/>
      <c r="L52" s="105"/>
      <c r="M52" s="105"/>
      <c r="N52" s="105"/>
      <c r="O52" s="105"/>
      <c r="P52" s="103">
        <v>525</v>
      </c>
      <c r="Q52" s="118" t="s">
        <v>31</v>
      </c>
      <c r="R52" s="104">
        <v>80</v>
      </c>
      <c r="S52" s="108"/>
      <c r="T52" s="108">
        <v>605</v>
      </c>
      <c r="U52" s="108">
        <f>(T52*2)+80</f>
        <v>1290</v>
      </c>
      <c r="V52" s="82" t="s">
        <v>32</v>
      </c>
      <c r="W52" s="99"/>
      <c r="X52" s="99"/>
      <c r="Y52" s="99"/>
      <c r="Z52" s="105"/>
      <c r="AA52" s="105"/>
      <c r="AB52" s="105"/>
      <c r="AC52" s="99"/>
    </row>
    <row r="53" spans="1:29" ht="15" customHeight="1">
      <c r="A53" s="239"/>
      <c r="B53" s="35" t="s">
        <v>87</v>
      </c>
      <c r="C53" s="4" t="s">
        <v>30</v>
      </c>
      <c r="D53" s="40">
        <v>8</v>
      </c>
      <c r="E53" s="4"/>
      <c r="F53" s="39">
        <v>2</v>
      </c>
      <c r="G53" s="39">
        <v>1</v>
      </c>
      <c r="H53" s="99"/>
      <c r="I53" s="99"/>
      <c r="J53" s="99"/>
      <c r="K53" s="105"/>
      <c r="L53" s="105"/>
      <c r="M53" s="105"/>
      <c r="N53" s="105"/>
      <c r="O53" s="105"/>
      <c r="P53" s="103">
        <v>525</v>
      </c>
      <c r="Q53" s="118" t="s">
        <v>31</v>
      </c>
      <c r="R53" s="104">
        <v>160</v>
      </c>
      <c r="S53" s="108"/>
      <c r="T53" s="108">
        <v>685</v>
      </c>
      <c r="U53" s="108">
        <f>(T53*2)+160</f>
        <v>1530</v>
      </c>
      <c r="V53" s="82" t="s">
        <v>32</v>
      </c>
      <c r="W53" s="99"/>
      <c r="X53" s="99"/>
      <c r="Y53" s="99"/>
      <c r="Z53" s="105"/>
      <c r="AA53" s="105"/>
      <c r="AB53" s="105"/>
      <c r="AC53" s="99"/>
    </row>
    <row r="54" spans="1:29" ht="15" customHeight="1">
      <c r="A54" s="239"/>
      <c r="B54" s="35" t="s">
        <v>88</v>
      </c>
      <c r="C54" s="4" t="s">
        <v>30</v>
      </c>
      <c r="D54" s="40">
        <v>4</v>
      </c>
      <c r="E54" s="4"/>
      <c r="F54" s="39">
        <v>1</v>
      </c>
      <c r="G54" s="39">
        <v>1</v>
      </c>
      <c r="H54" s="99"/>
      <c r="I54" s="99"/>
      <c r="J54" s="99"/>
      <c r="K54" s="105"/>
      <c r="L54" s="105"/>
      <c r="M54" s="105"/>
      <c r="N54" s="105"/>
      <c r="O54" s="105"/>
      <c r="P54" s="103">
        <v>525</v>
      </c>
      <c r="Q54" s="118" t="s">
        <v>31</v>
      </c>
      <c r="R54" s="104">
        <v>80</v>
      </c>
      <c r="S54" s="108"/>
      <c r="T54" s="108">
        <v>605</v>
      </c>
      <c r="U54" s="108">
        <f>(T54*2)+40</f>
        <v>1250</v>
      </c>
      <c r="V54" s="82" t="s">
        <v>32</v>
      </c>
      <c r="W54" s="99"/>
      <c r="X54" s="99"/>
      <c r="Y54" s="99"/>
      <c r="Z54" s="105"/>
      <c r="AA54" s="105"/>
      <c r="AB54" s="105"/>
      <c r="AC54" s="99"/>
    </row>
    <row r="55" spans="1:29" ht="15" customHeight="1">
      <c r="A55" s="260" t="s">
        <v>89</v>
      </c>
      <c r="B55" s="261"/>
      <c r="C55" s="261"/>
      <c r="D55" s="261"/>
      <c r="E55" s="261"/>
      <c r="F55" s="261"/>
      <c r="G55" s="262"/>
      <c r="H55" s="109"/>
      <c r="I55" s="109"/>
      <c r="J55" s="109"/>
      <c r="K55" s="110"/>
      <c r="L55" s="110"/>
      <c r="M55" s="110"/>
      <c r="N55" s="110"/>
      <c r="O55" s="110"/>
      <c r="P55" s="111"/>
      <c r="Q55" s="117"/>
      <c r="R55" s="112"/>
      <c r="S55" s="113"/>
      <c r="T55" s="113"/>
      <c r="U55" s="139">
        <f>SUM(U51:U54)/2</f>
        <v>2680</v>
      </c>
      <c r="V55" s="109"/>
      <c r="W55" s="109"/>
      <c r="X55" s="109"/>
      <c r="Y55" s="109"/>
      <c r="Z55" s="110"/>
      <c r="AA55" s="110"/>
      <c r="AB55" s="110"/>
      <c r="AC55" s="109"/>
    </row>
    <row r="56" spans="1:29" ht="15" customHeight="1">
      <c r="A56" s="260" t="s">
        <v>90</v>
      </c>
      <c r="B56" s="261"/>
      <c r="C56" s="261"/>
      <c r="D56" s="261"/>
      <c r="E56" s="261"/>
      <c r="F56" s="261"/>
      <c r="G56" s="262"/>
      <c r="H56" s="109"/>
      <c r="I56" s="109"/>
      <c r="J56" s="109"/>
      <c r="K56" s="110"/>
      <c r="L56" s="110"/>
      <c r="M56" s="110"/>
      <c r="N56" s="110"/>
      <c r="O56" s="110"/>
      <c r="P56" s="111"/>
      <c r="Q56" s="117"/>
      <c r="R56" s="112"/>
      <c r="S56" s="113"/>
      <c r="T56" s="113"/>
      <c r="U56" s="139">
        <f>SUM(U51:U54)</f>
        <v>5360</v>
      </c>
      <c r="V56" s="109"/>
      <c r="W56" s="109"/>
      <c r="X56" s="109"/>
      <c r="Y56" s="109"/>
      <c r="Z56" s="110"/>
      <c r="AA56" s="110"/>
      <c r="AB56" s="110"/>
      <c r="AC56" s="109"/>
    </row>
    <row r="57" spans="1:29" ht="26.5" customHeight="1">
      <c r="A57" s="37" t="s">
        <v>91</v>
      </c>
      <c r="B57" s="35" t="s">
        <v>92</v>
      </c>
      <c r="C57" s="50" t="s">
        <v>30</v>
      </c>
      <c r="D57" s="4"/>
      <c r="E57" s="4"/>
      <c r="F57" s="4">
        <v>1</v>
      </c>
      <c r="G57" s="4"/>
      <c r="H57" s="99"/>
      <c r="I57" s="99"/>
      <c r="J57" s="99"/>
      <c r="K57" s="105"/>
      <c r="L57" s="105"/>
      <c r="M57" s="105"/>
      <c r="N57" s="105"/>
      <c r="O57" s="105"/>
      <c r="P57" s="103">
        <v>525</v>
      </c>
      <c r="Q57" s="117" t="s">
        <v>31</v>
      </c>
      <c r="R57" s="104">
        <v>80</v>
      </c>
      <c r="S57" s="108"/>
      <c r="T57" s="108">
        <v>605</v>
      </c>
      <c r="U57" s="108">
        <f>(T57*2)+40</f>
        <v>1250</v>
      </c>
      <c r="V57" s="82" t="s">
        <v>32</v>
      </c>
      <c r="W57" s="99"/>
      <c r="X57" s="99"/>
      <c r="Y57" s="99"/>
      <c r="Z57" s="105"/>
      <c r="AA57" s="105"/>
      <c r="AB57" s="105"/>
      <c r="AC57" s="99"/>
    </row>
    <row r="58" spans="1:29" ht="19.5" customHeight="1">
      <c r="A58" s="260" t="s">
        <v>93</v>
      </c>
      <c r="B58" s="261"/>
      <c r="C58" s="261"/>
      <c r="D58" s="261"/>
      <c r="E58" s="261"/>
      <c r="F58" s="261"/>
      <c r="G58" s="262"/>
      <c r="H58" s="109"/>
      <c r="I58" s="109"/>
      <c r="J58" s="109"/>
      <c r="K58" s="110"/>
      <c r="L58" s="110"/>
      <c r="M58" s="110"/>
      <c r="N58" s="110"/>
      <c r="O58" s="110"/>
      <c r="P58" s="109"/>
      <c r="Q58" s="109"/>
      <c r="R58" s="109"/>
      <c r="S58" s="110"/>
      <c r="T58" s="110"/>
      <c r="U58" s="138">
        <f>SUM(U57)/2</f>
        <v>625</v>
      </c>
      <c r="V58" s="109"/>
      <c r="W58" s="109"/>
      <c r="X58" s="109"/>
      <c r="Y58" s="109"/>
      <c r="Z58" s="110"/>
      <c r="AA58" s="110"/>
      <c r="AB58" s="110"/>
      <c r="AC58" s="109"/>
    </row>
    <row r="59" spans="1:29" ht="15" customHeight="1">
      <c r="A59" s="257" t="s">
        <v>94</v>
      </c>
      <c r="B59" s="258"/>
      <c r="C59" s="258"/>
      <c r="D59" s="258"/>
      <c r="E59" s="258"/>
      <c r="F59" s="258"/>
      <c r="G59" s="259"/>
      <c r="H59" s="230"/>
      <c r="I59" s="230"/>
      <c r="J59" s="230"/>
      <c r="K59" s="195"/>
      <c r="L59" s="195"/>
      <c r="M59" s="195"/>
      <c r="N59" s="195"/>
      <c r="O59" s="195"/>
      <c r="P59" s="109"/>
      <c r="Q59" s="109"/>
      <c r="R59" s="109"/>
      <c r="S59" s="110"/>
      <c r="T59" s="110"/>
      <c r="U59" s="138">
        <f>SUM(U57)</f>
        <v>1250</v>
      </c>
      <c r="V59" s="109"/>
      <c r="W59" s="109"/>
      <c r="X59" s="109"/>
      <c r="Y59" s="109"/>
      <c r="Z59" s="110"/>
      <c r="AA59" s="110"/>
      <c r="AB59" s="110"/>
      <c r="AC59" s="109"/>
    </row>
    <row r="60" spans="1:29" s="121" customFormat="1" ht="40.9" customHeight="1">
      <c r="A60" s="294" t="s">
        <v>95</v>
      </c>
      <c r="B60" s="295"/>
      <c r="C60" s="295"/>
      <c r="D60" s="295"/>
      <c r="E60" s="295"/>
      <c r="F60" s="295"/>
      <c r="G60" s="295"/>
      <c r="H60" s="227"/>
      <c r="I60" s="228"/>
      <c r="J60" s="228"/>
      <c r="K60" s="228"/>
      <c r="L60" s="228"/>
      <c r="M60" s="228"/>
      <c r="N60" s="228"/>
      <c r="O60" s="196"/>
      <c r="P60" s="272" t="s">
        <v>96</v>
      </c>
      <c r="Q60" s="273"/>
      <c r="R60" s="273"/>
      <c r="S60" s="273"/>
      <c r="T60" s="273"/>
      <c r="U60" s="273"/>
      <c r="V60" s="273"/>
      <c r="W60" s="290" t="s">
        <v>97</v>
      </c>
      <c r="X60" s="273"/>
      <c r="Y60" s="273"/>
      <c r="Z60" s="273"/>
      <c r="AA60" s="273"/>
      <c r="AB60" s="273"/>
      <c r="AC60" s="273"/>
    </row>
    <row r="61" spans="1:29" s="121" customFormat="1" ht="40.9" customHeight="1">
      <c r="A61" s="296" t="s">
        <v>98</v>
      </c>
      <c r="B61" s="297"/>
      <c r="C61" s="297"/>
      <c r="D61" s="297"/>
      <c r="E61" s="297"/>
      <c r="F61" s="297"/>
      <c r="G61" s="297"/>
      <c r="H61" s="229"/>
      <c r="I61" s="196"/>
      <c r="J61" s="196"/>
      <c r="K61" s="196"/>
      <c r="L61" s="196"/>
      <c r="M61" s="196"/>
      <c r="N61" s="196"/>
      <c r="O61" s="196"/>
      <c r="P61" s="184"/>
      <c r="Q61" s="183"/>
      <c r="R61" s="183"/>
      <c r="S61" s="183"/>
      <c r="T61" s="183"/>
      <c r="U61" s="183"/>
      <c r="V61" s="183"/>
      <c r="W61" s="164"/>
      <c r="X61" s="183"/>
      <c r="Y61" s="183"/>
      <c r="Z61" s="183"/>
      <c r="AA61" s="183"/>
      <c r="AB61" s="183"/>
      <c r="AC61" s="183"/>
    </row>
    <row r="62" spans="1:29" s="121" customFormat="1" ht="40.9" customHeight="1">
      <c r="A62" s="197"/>
      <c r="B62" s="197"/>
      <c r="C62" s="197"/>
      <c r="D62" s="197"/>
      <c r="E62" s="197"/>
      <c r="F62" s="197"/>
      <c r="G62" s="197"/>
      <c r="H62" s="184"/>
      <c r="I62" s="164"/>
      <c r="J62" s="164"/>
      <c r="K62" s="164"/>
      <c r="L62" s="164"/>
      <c r="M62" s="164"/>
      <c r="N62" s="164"/>
      <c r="O62" s="164"/>
      <c r="P62" s="184"/>
      <c r="Q62" s="183"/>
      <c r="R62" s="183"/>
      <c r="S62" s="183"/>
      <c r="T62" s="183"/>
      <c r="U62" s="183"/>
      <c r="V62" s="183"/>
      <c r="W62" s="164"/>
      <c r="X62" s="183"/>
      <c r="Y62" s="183"/>
      <c r="Z62" s="183"/>
      <c r="AA62" s="183"/>
      <c r="AB62" s="183"/>
      <c r="AC62" s="183"/>
    </row>
    <row r="63" spans="1:29" ht="15" customHeight="1">
      <c r="J63" s="298" t="s">
        <v>99</v>
      </c>
      <c r="K63" s="299"/>
      <c r="L63" s="299"/>
      <c r="M63" s="300"/>
      <c r="N63" s="122"/>
      <c r="Q63" s="7" t="s">
        <v>99</v>
      </c>
      <c r="R63" s="8"/>
      <c r="S63" s="8"/>
      <c r="T63" s="9"/>
      <c r="V63"/>
      <c r="X63" s="7" t="s">
        <v>99</v>
      </c>
      <c r="Y63" s="8"/>
      <c r="Z63" s="8"/>
      <c r="AA63" s="9"/>
      <c r="AC63"/>
    </row>
    <row r="64" spans="1:29" ht="25.9" customHeight="1">
      <c r="J64" s="198" t="s">
        <v>100</v>
      </c>
      <c r="K64" s="199" t="s">
        <v>101</v>
      </c>
      <c r="L64" s="200" t="s">
        <v>102</v>
      </c>
      <c r="M64" s="201" t="s">
        <v>103</v>
      </c>
      <c r="N64" s="125"/>
      <c r="Q64" s="10" t="s">
        <v>100</v>
      </c>
      <c r="R64" s="11" t="s">
        <v>101</v>
      </c>
      <c r="S64" s="12" t="s">
        <v>102</v>
      </c>
      <c r="T64" s="13" t="s">
        <v>103</v>
      </c>
      <c r="V64"/>
      <c r="X64" s="10" t="s">
        <v>100</v>
      </c>
      <c r="Y64" s="11" t="s">
        <v>101</v>
      </c>
      <c r="Z64" s="12" t="s">
        <v>102</v>
      </c>
      <c r="AA64" s="13" t="s">
        <v>103</v>
      </c>
      <c r="AC64"/>
    </row>
    <row r="65" spans="2:29" ht="27.75" customHeight="1">
      <c r="J65" s="131" t="s">
        <v>104</v>
      </c>
      <c r="K65" s="132"/>
      <c r="L65" s="208"/>
      <c r="M65" s="209"/>
      <c r="N65" s="5"/>
      <c r="Q65" s="15" t="s">
        <v>104</v>
      </c>
      <c r="R65" s="16" t="s">
        <v>105</v>
      </c>
      <c r="S65" s="17" t="s">
        <v>106</v>
      </c>
      <c r="T65" s="18">
        <v>155</v>
      </c>
      <c r="V65"/>
      <c r="X65" s="15" t="s">
        <v>104</v>
      </c>
      <c r="Y65" s="16" t="s">
        <v>107</v>
      </c>
      <c r="Z65" s="17">
        <v>249</v>
      </c>
      <c r="AA65" s="18"/>
      <c r="AC65"/>
    </row>
    <row r="66" spans="2:29" ht="15" customHeight="1">
      <c r="B66" s="248"/>
      <c r="C66" s="248"/>
      <c r="D66" s="248"/>
      <c r="E66" s="248"/>
      <c r="F66" s="248"/>
      <c r="G66" s="248"/>
      <c r="H66" s="54"/>
      <c r="K66" s="25"/>
      <c r="L66" s="25"/>
      <c r="M66" s="25"/>
      <c r="N66" s="25"/>
      <c r="O66" s="25"/>
      <c r="P66" s="54"/>
      <c r="S66" s="25"/>
      <c r="T66" s="25"/>
      <c r="U66" s="25"/>
      <c r="V66"/>
      <c r="W66" s="54"/>
      <c r="Z66" s="25"/>
      <c r="AA66" s="25"/>
      <c r="AB66" s="25"/>
      <c r="AC66"/>
    </row>
    <row r="67" spans="2:29" ht="15" customHeight="1">
      <c r="B67" s="249"/>
      <c r="C67" s="249"/>
      <c r="D67" s="249"/>
      <c r="E67" s="249"/>
      <c r="F67" s="249"/>
      <c r="G67" s="249"/>
      <c r="H67" s="54"/>
      <c r="K67" s="25"/>
      <c r="L67" s="25"/>
      <c r="M67" s="25"/>
      <c r="N67" s="25"/>
      <c r="O67" s="25"/>
      <c r="P67" s="54"/>
      <c r="S67" s="25"/>
      <c r="T67" s="25"/>
      <c r="U67" s="25"/>
      <c r="V67"/>
      <c r="W67" s="54"/>
      <c r="Z67" s="25"/>
      <c r="AA67" s="25"/>
      <c r="AB67" s="25"/>
      <c r="AC67"/>
    </row>
    <row r="68" spans="2:29" ht="15" customHeight="1">
      <c r="C68" s="256"/>
      <c r="D68" s="256"/>
      <c r="E68" s="256"/>
      <c r="F68" s="256"/>
      <c r="G68" s="256"/>
      <c r="J68" s="263" t="s">
        <v>108</v>
      </c>
      <c r="K68" s="264"/>
      <c r="L68" s="264"/>
      <c r="M68" s="264"/>
      <c r="N68" s="265"/>
      <c r="O68" s="204"/>
      <c r="R68" s="278" t="s">
        <v>108</v>
      </c>
      <c r="S68" s="279"/>
      <c r="T68" s="279"/>
      <c r="U68" s="279"/>
      <c r="V68" s="280"/>
      <c r="Y68" s="278" t="s">
        <v>108</v>
      </c>
      <c r="Z68" s="279"/>
      <c r="AA68" s="279"/>
      <c r="AB68" s="279"/>
      <c r="AC68" s="280"/>
    </row>
    <row r="69" spans="2:29" ht="15" customHeight="1">
      <c r="C69" s="122"/>
      <c r="D69" s="122"/>
      <c r="E69" s="122"/>
      <c r="F69" s="122"/>
      <c r="J69" s="202" t="s">
        <v>100</v>
      </c>
      <c r="K69" s="52"/>
      <c r="L69" s="52"/>
      <c r="M69" s="52"/>
      <c r="N69" s="203" t="s">
        <v>109</v>
      </c>
      <c r="O69" s="123"/>
      <c r="R69" s="51" t="s">
        <v>100</v>
      </c>
      <c r="S69" s="52"/>
      <c r="T69" s="52"/>
      <c r="U69" s="52"/>
      <c r="V69" s="14" t="s">
        <v>110</v>
      </c>
      <c r="Y69" s="51" t="s">
        <v>100</v>
      </c>
      <c r="Z69" s="52"/>
      <c r="AA69" s="52"/>
      <c r="AB69" s="52"/>
      <c r="AC69" s="14" t="s">
        <v>110</v>
      </c>
    </row>
    <row r="70" spans="2:29" ht="29.25" customHeight="1">
      <c r="C70" s="123"/>
      <c r="D70" s="124"/>
      <c r="E70" s="125"/>
      <c r="F70" s="123"/>
      <c r="J70" s="128" t="s">
        <v>111</v>
      </c>
      <c r="N70" s="210"/>
      <c r="R70" s="19" t="s">
        <v>111</v>
      </c>
      <c r="V70" s="159" t="s">
        <v>112</v>
      </c>
      <c r="Y70" s="19" t="s">
        <v>111</v>
      </c>
      <c r="AC70" s="78">
        <v>249</v>
      </c>
    </row>
    <row r="71" spans="2:29" ht="15" customHeight="1">
      <c r="C71" s="25"/>
      <c r="D71" s="25"/>
      <c r="E71" s="126"/>
      <c r="F71" s="127"/>
      <c r="J71" s="128" t="s">
        <v>113</v>
      </c>
      <c r="N71" s="210"/>
      <c r="R71" s="19" t="s">
        <v>113</v>
      </c>
      <c r="V71" s="159" t="s">
        <v>112</v>
      </c>
      <c r="Y71" s="19" t="s">
        <v>113</v>
      </c>
      <c r="AC71" s="78">
        <v>24.99</v>
      </c>
    </row>
    <row r="72" spans="2:29" ht="15" customHeight="1">
      <c r="J72" s="129" t="s">
        <v>114</v>
      </c>
      <c r="K72" s="130"/>
      <c r="L72" s="130"/>
      <c r="M72" s="130"/>
      <c r="N72" s="211"/>
      <c r="R72" s="20" t="s">
        <v>114</v>
      </c>
      <c r="S72" s="21"/>
      <c r="T72" s="21"/>
      <c r="U72" s="21"/>
      <c r="V72" s="160" t="s">
        <v>112</v>
      </c>
      <c r="Y72" s="20" t="s">
        <v>114</v>
      </c>
      <c r="Z72" s="21"/>
      <c r="AA72" s="21"/>
      <c r="AB72" s="21"/>
      <c r="AC72" s="70">
        <v>299</v>
      </c>
    </row>
    <row r="73" spans="2:29" ht="15" customHeight="1">
      <c r="V73" s="5"/>
      <c r="AC73" s="5"/>
    </row>
    <row r="74" spans="2:29" ht="29.5" customHeight="1">
      <c r="J74" s="266" t="s">
        <v>115</v>
      </c>
      <c r="K74" s="267"/>
      <c r="L74" s="267"/>
      <c r="M74" s="267"/>
      <c r="N74" s="268"/>
      <c r="O74" s="165"/>
      <c r="R74" s="253" t="s">
        <v>115</v>
      </c>
      <c r="S74" s="254"/>
      <c r="T74" s="254"/>
      <c r="U74" s="254"/>
      <c r="V74" s="255"/>
      <c r="Y74" s="253" t="s">
        <v>115</v>
      </c>
      <c r="Z74" s="254"/>
      <c r="AA74" s="254"/>
      <c r="AB74" s="254"/>
      <c r="AC74" s="255"/>
    </row>
    <row r="75" spans="2:29" ht="16.5" customHeight="1">
      <c r="J75" s="217"/>
      <c r="K75" s="218"/>
      <c r="L75" s="218"/>
      <c r="M75" s="218"/>
      <c r="N75" s="219" t="s">
        <v>109</v>
      </c>
      <c r="O75" s="165"/>
      <c r="R75" s="215"/>
      <c r="S75" s="165"/>
      <c r="T75" s="165"/>
      <c r="U75" s="165"/>
      <c r="V75" s="216"/>
      <c r="Y75" s="215"/>
      <c r="Z75" s="165"/>
      <c r="AA75" s="165"/>
      <c r="AB75" s="165"/>
      <c r="AC75" s="216"/>
    </row>
    <row r="76" spans="2:29" ht="15" customHeight="1">
      <c r="J76" s="128" t="s">
        <v>116</v>
      </c>
      <c r="N76" s="210"/>
      <c r="R76" s="19" t="s">
        <v>116</v>
      </c>
      <c r="V76" s="74">
        <v>75</v>
      </c>
      <c r="Y76" s="19" t="s">
        <v>116</v>
      </c>
      <c r="AC76" s="78">
        <v>69.989999999999995</v>
      </c>
    </row>
    <row r="77" spans="2:29" ht="15" customHeight="1">
      <c r="J77" s="128" t="s">
        <v>117</v>
      </c>
      <c r="N77" s="210"/>
      <c r="R77" s="19" t="s">
        <v>117</v>
      </c>
      <c r="V77" s="74">
        <v>110</v>
      </c>
      <c r="Y77" s="19" t="s">
        <v>117</v>
      </c>
      <c r="AC77" s="78">
        <v>89.99</v>
      </c>
    </row>
    <row r="78" spans="2:29" ht="15" customHeight="1">
      <c r="J78" s="128" t="s">
        <v>118</v>
      </c>
      <c r="N78" s="210"/>
      <c r="R78" s="19" t="s">
        <v>118</v>
      </c>
      <c r="V78" s="74">
        <v>160</v>
      </c>
      <c r="Y78" s="19" t="s">
        <v>118</v>
      </c>
      <c r="AC78" s="78">
        <v>149.99</v>
      </c>
    </row>
    <row r="79" spans="2:29" ht="15" customHeight="1">
      <c r="J79" s="128" t="s">
        <v>119</v>
      </c>
      <c r="N79" s="210"/>
      <c r="R79" s="19" t="s">
        <v>119</v>
      </c>
      <c r="V79" s="74">
        <v>280</v>
      </c>
      <c r="Y79" s="19" t="s">
        <v>119</v>
      </c>
      <c r="AC79" s="78">
        <v>249.99</v>
      </c>
    </row>
    <row r="80" spans="2:29" ht="15" customHeight="1">
      <c r="J80" s="129" t="s">
        <v>120</v>
      </c>
      <c r="K80" s="130"/>
      <c r="L80" s="130"/>
      <c r="M80" s="130"/>
      <c r="N80" s="211"/>
      <c r="R80" s="20" t="s">
        <v>120</v>
      </c>
      <c r="S80" s="21"/>
      <c r="T80" s="21"/>
      <c r="U80" s="21"/>
      <c r="V80" s="75">
        <v>335</v>
      </c>
      <c r="Y80" s="20" t="s">
        <v>120</v>
      </c>
      <c r="Z80" s="21"/>
      <c r="AA80" s="21"/>
      <c r="AB80" s="21"/>
      <c r="AC80" s="70">
        <v>349.99</v>
      </c>
    </row>
    <row r="81" spans="10:29" ht="15" customHeight="1">
      <c r="J81" s="27"/>
      <c r="R81" s="22"/>
      <c r="V81" s="23"/>
      <c r="Y81" s="22"/>
      <c r="AC81" s="23"/>
    </row>
    <row r="82" spans="10:29" ht="15" customHeight="1">
      <c r="J82" s="25"/>
      <c r="K82" s="25"/>
      <c r="L82" s="25"/>
      <c r="M82" s="25"/>
      <c r="N82" s="25"/>
      <c r="O82" s="25"/>
      <c r="R82" s="24"/>
      <c r="S82" s="25"/>
      <c r="T82" s="25"/>
      <c r="U82" s="25"/>
      <c r="V82" s="24"/>
      <c r="Y82" s="24"/>
      <c r="Z82" s="25"/>
      <c r="AA82" s="25"/>
      <c r="AB82" s="25"/>
      <c r="AC82" s="24"/>
    </row>
    <row r="83" spans="10:29" ht="15" customHeight="1">
      <c r="J83" s="245" t="s">
        <v>121</v>
      </c>
      <c r="K83" s="246"/>
      <c r="L83" s="246"/>
      <c r="M83" s="246"/>
      <c r="N83" s="247"/>
      <c r="O83" s="166"/>
      <c r="R83" s="281" t="s">
        <v>121</v>
      </c>
      <c r="S83" s="282"/>
      <c r="T83" s="282"/>
      <c r="U83" s="282"/>
      <c r="V83" s="283"/>
      <c r="Y83" s="281" t="s">
        <v>121</v>
      </c>
      <c r="Z83" s="282"/>
      <c r="AA83" s="282"/>
      <c r="AB83" s="282"/>
      <c r="AC83" s="283"/>
    </row>
    <row r="84" spans="10:29" ht="15" customHeight="1">
      <c r="J84" s="222"/>
      <c r="K84" s="223"/>
      <c r="L84" s="223"/>
      <c r="M84" s="223"/>
      <c r="N84" s="224" t="s">
        <v>109</v>
      </c>
      <c r="O84" s="166"/>
      <c r="R84" s="220"/>
      <c r="S84" s="166"/>
      <c r="T84" s="166"/>
      <c r="U84" s="166"/>
      <c r="V84" s="221"/>
      <c r="Y84" s="220"/>
      <c r="Z84" s="166"/>
      <c r="AA84" s="166"/>
      <c r="AB84" s="166"/>
      <c r="AC84" s="221"/>
    </row>
    <row r="85" spans="10:29" ht="15" customHeight="1">
      <c r="J85" s="240" t="s">
        <v>122</v>
      </c>
      <c r="K85" s="241"/>
      <c r="L85" s="241"/>
      <c r="M85" s="241"/>
      <c r="N85" s="212"/>
      <c r="O85" s="161"/>
      <c r="R85" s="284" t="s">
        <v>122</v>
      </c>
      <c r="S85" s="285"/>
      <c r="T85" s="285"/>
      <c r="U85" s="26"/>
      <c r="V85" s="76">
        <v>35</v>
      </c>
      <c r="Y85" s="284" t="s">
        <v>122</v>
      </c>
      <c r="Z85" s="285"/>
      <c r="AA85" s="285"/>
      <c r="AB85" s="26"/>
      <c r="AC85" s="76">
        <v>69.989999999999995</v>
      </c>
    </row>
    <row r="86" spans="10:29" ht="15" customHeight="1">
      <c r="J86" s="240" t="s">
        <v>123</v>
      </c>
      <c r="K86" s="241"/>
      <c r="L86" s="241"/>
      <c r="M86" s="241"/>
      <c r="N86" s="212"/>
      <c r="O86" s="161"/>
      <c r="R86" s="269" t="s">
        <v>123</v>
      </c>
      <c r="S86" s="241"/>
      <c r="T86" s="241"/>
      <c r="U86" s="27"/>
      <c r="V86" s="77">
        <v>55</v>
      </c>
      <c r="Y86" s="269" t="s">
        <v>123</v>
      </c>
      <c r="Z86" s="241"/>
      <c r="AA86" s="241"/>
      <c r="AB86" s="27"/>
      <c r="AC86" s="77">
        <v>89.99</v>
      </c>
    </row>
    <row r="87" spans="10:29" ht="14.5">
      <c r="J87" s="205" t="s">
        <v>124</v>
      </c>
      <c r="K87" s="29"/>
      <c r="L87" s="29"/>
      <c r="M87" s="29"/>
      <c r="N87" s="213"/>
      <c r="O87" s="29"/>
      <c r="R87" s="28" t="s">
        <v>124</v>
      </c>
      <c r="S87" s="29"/>
      <c r="T87" s="29"/>
      <c r="V87" s="78">
        <v>85</v>
      </c>
      <c r="Y87" s="28" t="s">
        <v>124</v>
      </c>
      <c r="Z87" s="29"/>
      <c r="AA87" s="29"/>
      <c r="AC87" s="78">
        <v>149.99</v>
      </c>
    </row>
    <row r="88" spans="10:29" ht="15" customHeight="1">
      <c r="J88" s="206" t="s">
        <v>119</v>
      </c>
      <c r="K88" s="207"/>
      <c r="L88" s="207"/>
      <c r="M88" s="207"/>
      <c r="N88" s="214"/>
      <c r="O88" s="29"/>
      <c r="R88" s="30" t="s">
        <v>119</v>
      </c>
      <c r="S88" s="31"/>
      <c r="T88" s="31"/>
      <c r="U88" s="21"/>
      <c r="V88" s="70">
        <v>125</v>
      </c>
      <c r="Y88" s="30" t="s">
        <v>119</v>
      </c>
      <c r="Z88" s="31"/>
      <c r="AA88" s="31"/>
      <c r="AB88" s="21"/>
      <c r="AC88" s="70">
        <v>249.99</v>
      </c>
    </row>
    <row r="90" spans="10:29" ht="15" customHeight="1">
      <c r="J90" s="242" t="s">
        <v>125</v>
      </c>
      <c r="K90" s="243"/>
      <c r="L90" s="243"/>
      <c r="M90" s="243"/>
      <c r="N90" s="244"/>
      <c r="O90" s="166"/>
      <c r="R90" s="281" t="s">
        <v>125</v>
      </c>
      <c r="S90" s="282"/>
      <c r="T90" s="282"/>
      <c r="U90" s="282"/>
      <c r="V90" s="283"/>
      <c r="Y90" s="281" t="s">
        <v>125</v>
      </c>
      <c r="Z90" s="282"/>
      <c r="AA90" s="282"/>
      <c r="AB90" s="282"/>
      <c r="AC90" s="283"/>
    </row>
    <row r="91" spans="10:29" ht="15" customHeight="1">
      <c r="J91" s="222"/>
      <c r="K91" s="223"/>
      <c r="L91" s="223"/>
      <c r="M91" s="223"/>
      <c r="N91" s="224" t="s">
        <v>109</v>
      </c>
      <c r="O91" s="166"/>
      <c r="R91" s="220"/>
      <c r="S91" s="166"/>
      <c r="T91" s="166"/>
      <c r="U91" s="166"/>
      <c r="V91" s="221"/>
      <c r="Y91" s="220"/>
      <c r="Z91" s="166"/>
      <c r="AA91" s="166"/>
      <c r="AB91" s="166"/>
      <c r="AC91" s="221"/>
    </row>
    <row r="92" spans="10:29" ht="15" customHeight="1">
      <c r="J92" s="240" t="s">
        <v>126</v>
      </c>
      <c r="K92" s="241"/>
      <c r="L92" s="241"/>
      <c r="M92" s="241"/>
      <c r="N92" s="212"/>
      <c r="O92" s="161"/>
      <c r="R92" s="269" t="s">
        <v>126</v>
      </c>
      <c r="S92" s="241"/>
      <c r="T92" s="241"/>
      <c r="U92" s="27"/>
      <c r="V92" s="77">
        <v>335</v>
      </c>
      <c r="Y92" s="269" t="s">
        <v>126</v>
      </c>
      <c r="Z92" s="241"/>
      <c r="AA92" s="241"/>
      <c r="AB92" s="27"/>
      <c r="AC92" s="77">
        <v>349.99</v>
      </c>
    </row>
    <row r="93" spans="10:29" ht="14.5">
      <c r="J93" s="206" t="s">
        <v>127</v>
      </c>
      <c r="K93" s="207"/>
      <c r="L93" s="207"/>
      <c r="M93" s="207"/>
      <c r="N93" s="214"/>
      <c r="O93" s="29"/>
      <c r="R93" s="28" t="s">
        <v>127</v>
      </c>
      <c r="S93" s="29"/>
      <c r="T93" s="29"/>
      <c r="V93" s="78">
        <v>165</v>
      </c>
      <c r="Y93" s="28" t="s">
        <v>127</v>
      </c>
      <c r="Z93" s="29"/>
      <c r="AA93" s="29"/>
      <c r="AC93" s="78">
        <v>349.99</v>
      </c>
    </row>
    <row r="94" spans="10:29" ht="14.5"/>
    <row r="95" spans="10:29" ht="15" customHeight="1">
      <c r="J95" s="242" t="s">
        <v>128</v>
      </c>
      <c r="K95" s="243"/>
      <c r="L95" s="243"/>
      <c r="M95" s="243"/>
      <c r="N95" s="244"/>
      <c r="O95" s="166"/>
      <c r="R95" s="281" t="s">
        <v>128</v>
      </c>
      <c r="S95" s="282"/>
      <c r="T95" s="282"/>
      <c r="U95" s="282"/>
      <c r="V95" s="283"/>
      <c r="Y95" s="281" t="s">
        <v>128</v>
      </c>
      <c r="Z95" s="282"/>
      <c r="AA95" s="282"/>
      <c r="AB95" s="282"/>
      <c r="AC95" s="283"/>
    </row>
    <row r="96" spans="10:29" ht="15" customHeight="1">
      <c r="J96" s="222"/>
      <c r="K96" s="223"/>
      <c r="L96" s="223"/>
      <c r="M96" s="223"/>
      <c r="N96" s="224" t="s">
        <v>109</v>
      </c>
      <c r="O96" s="166"/>
      <c r="R96" s="220"/>
      <c r="S96" s="166"/>
      <c r="T96" s="166"/>
      <c r="U96" s="166"/>
      <c r="V96" s="221"/>
      <c r="Y96" s="220"/>
      <c r="Z96" s="166"/>
      <c r="AA96" s="166"/>
      <c r="AB96" s="166"/>
      <c r="AC96" s="221"/>
    </row>
    <row r="97" spans="10:29" ht="19.5" customHeight="1">
      <c r="J97" s="128" t="s">
        <v>129</v>
      </c>
      <c r="N97" s="210"/>
      <c r="R97" s="19" t="s">
        <v>129</v>
      </c>
      <c r="V97" s="69">
        <v>465.5</v>
      </c>
      <c r="Y97" s="19" t="s">
        <v>129</v>
      </c>
      <c r="AC97" s="78">
        <v>1300</v>
      </c>
    </row>
    <row r="98" spans="10:29" ht="14.5">
      <c r="J98" s="128" t="s">
        <v>130</v>
      </c>
      <c r="N98" s="210"/>
      <c r="R98" s="19" t="s">
        <v>130</v>
      </c>
      <c r="V98" s="69">
        <v>415.5</v>
      </c>
      <c r="Y98" s="19" t="s">
        <v>130</v>
      </c>
      <c r="AC98" s="78">
        <v>1100</v>
      </c>
    </row>
    <row r="99" spans="10:29" ht="14.5">
      <c r="J99" s="128" t="s">
        <v>131</v>
      </c>
      <c r="N99" s="210"/>
      <c r="R99" s="19" t="s">
        <v>131</v>
      </c>
      <c r="V99" s="73">
        <v>345</v>
      </c>
      <c r="Y99" s="19" t="s">
        <v>131</v>
      </c>
      <c r="AC99" s="78">
        <v>900</v>
      </c>
    </row>
    <row r="100" spans="10:29" ht="14.5">
      <c r="J100" s="128" t="s">
        <v>132</v>
      </c>
      <c r="N100" s="210"/>
      <c r="R100" s="19" t="s">
        <v>132</v>
      </c>
      <c r="V100" s="73">
        <v>315</v>
      </c>
      <c r="Y100" s="19" t="s">
        <v>132</v>
      </c>
      <c r="AC100" s="78">
        <v>700</v>
      </c>
    </row>
    <row r="101" spans="10:29" ht="14.5">
      <c r="J101" s="128" t="s">
        <v>133</v>
      </c>
      <c r="N101" s="210"/>
      <c r="R101" s="19" t="s">
        <v>133</v>
      </c>
      <c r="V101" s="73">
        <v>585</v>
      </c>
      <c r="Y101" s="19" t="s">
        <v>133</v>
      </c>
      <c r="AC101" s="78">
        <v>749</v>
      </c>
    </row>
    <row r="102" spans="10:29" ht="14.5">
      <c r="J102" s="128" t="s">
        <v>134</v>
      </c>
      <c r="N102" s="210"/>
      <c r="R102" s="19" t="s">
        <v>134</v>
      </c>
      <c r="V102" s="73">
        <v>215</v>
      </c>
      <c r="Y102" s="19" t="s">
        <v>134</v>
      </c>
      <c r="AC102" s="78">
        <v>399</v>
      </c>
    </row>
    <row r="103" spans="10:29" ht="14.5">
      <c r="J103" s="128" t="s">
        <v>135</v>
      </c>
      <c r="N103" s="210"/>
      <c r="R103" s="19" t="s">
        <v>135</v>
      </c>
      <c r="V103" s="73">
        <v>746</v>
      </c>
      <c r="Y103" s="19" t="s">
        <v>135</v>
      </c>
      <c r="AC103" s="157" t="s">
        <v>112</v>
      </c>
    </row>
    <row r="104" spans="10:29" ht="14.5">
      <c r="J104" s="128" t="s">
        <v>136</v>
      </c>
      <c r="N104" s="210"/>
      <c r="R104" s="19" t="s">
        <v>136</v>
      </c>
      <c r="V104" s="73">
        <v>125</v>
      </c>
      <c r="Y104" s="19" t="s">
        <v>136</v>
      </c>
      <c r="AC104" s="157" t="s">
        <v>112</v>
      </c>
    </row>
    <row r="105" spans="10:29" ht="16.149999999999999" customHeight="1">
      <c r="J105" s="129" t="s">
        <v>137</v>
      </c>
      <c r="K105" s="130"/>
      <c r="L105" s="130"/>
      <c r="M105" s="130"/>
      <c r="N105" s="211"/>
      <c r="R105" s="274" t="s">
        <v>137</v>
      </c>
      <c r="S105" s="275"/>
      <c r="T105" s="79"/>
      <c r="V105" s="288" t="s">
        <v>138</v>
      </c>
      <c r="Y105" s="20" t="s">
        <v>137</v>
      </c>
      <c r="Z105" s="21"/>
      <c r="AA105" s="21"/>
      <c r="AB105" s="21"/>
      <c r="AC105" s="158" t="s">
        <v>112</v>
      </c>
    </row>
    <row r="106" spans="10:29" ht="14.5">
      <c r="R106" s="276"/>
      <c r="S106" s="277"/>
      <c r="T106" s="80"/>
      <c r="U106" s="21"/>
      <c r="V106" s="289"/>
    </row>
    <row r="107" spans="10:29" ht="15" customHeight="1">
      <c r="J107" s="242" t="s">
        <v>139</v>
      </c>
      <c r="K107" s="243"/>
      <c r="L107" s="243"/>
      <c r="M107" s="243"/>
      <c r="N107" s="244"/>
      <c r="O107" s="166"/>
      <c r="R107" s="281" t="s">
        <v>139</v>
      </c>
      <c r="S107" s="282"/>
      <c r="T107" s="282"/>
      <c r="U107" s="282"/>
      <c r="V107" s="283"/>
      <c r="Y107" s="281" t="s">
        <v>139</v>
      </c>
      <c r="Z107" s="282"/>
      <c r="AA107" s="282"/>
      <c r="AB107" s="282"/>
      <c r="AC107" s="283"/>
    </row>
    <row r="108" spans="10:29" ht="15" customHeight="1">
      <c r="J108" s="222"/>
      <c r="K108" s="223"/>
      <c r="L108" s="223"/>
      <c r="M108" s="223"/>
      <c r="N108" s="224" t="s">
        <v>109</v>
      </c>
      <c r="O108" s="166"/>
      <c r="R108" s="220"/>
      <c r="S108" s="166"/>
      <c r="T108" s="166"/>
      <c r="U108" s="166"/>
      <c r="V108" s="221"/>
      <c r="Y108" s="220"/>
      <c r="Z108" s="166"/>
      <c r="AA108" s="166"/>
      <c r="AB108" s="166"/>
      <c r="AC108" s="221"/>
    </row>
    <row r="109" spans="10:29" ht="15" customHeight="1">
      <c r="J109" s="291" t="s">
        <v>140</v>
      </c>
      <c r="K109" s="292"/>
      <c r="L109" s="292"/>
      <c r="M109" s="225"/>
      <c r="N109" s="226"/>
      <c r="O109" s="167"/>
      <c r="R109" s="286" t="s">
        <v>140</v>
      </c>
      <c r="S109" s="287"/>
      <c r="T109" s="287"/>
      <c r="U109" s="287"/>
      <c r="V109" s="62">
        <v>45</v>
      </c>
      <c r="Y109" s="286" t="s">
        <v>140</v>
      </c>
      <c r="Z109" s="287"/>
      <c r="AA109" s="287"/>
      <c r="AB109" s="287"/>
      <c r="AC109" s="156">
        <v>50</v>
      </c>
    </row>
    <row r="110" spans="10:29" ht="14.5">
      <c r="J110" s="53"/>
      <c r="K110" s="53"/>
      <c r="L110" s="53"/>
      <c r="M110" s="53"/>
      <c r="N110" s="53"/>
      <c r="O110" s="53"/>
      <c r="R110" s="53"/>
      <c r="S110" s="53"/>
      <c r="T110" s="53"/>
      <c r="U110" s="53"/>
      <c r="V110" s="53"/>
      <c r="Y110" s="53"/>
      <c r="Z110" s="53"/>
      <c r="AA110" s="53"/>
      <c r="AB110" s="53"/>
      <c r="AC110" s="53"/>
    </row>
    <row r="111" spans="10:29" ht="14.5">
      <c r="J111" s="53"/>
      <c r="K111" s="53"/>
      <c r="L111" s="53"/>
      <c r="M111" s="53"/>
      <c r="N111" s="53"/>
      <c r="O111" s="53"/>
      <c r="R111" s="53"/>
      <c r="S111" s="53"/>
      <c r="T111" s="53"/>
      <c r="U111" s="53"/>
      <c r="V111" s="53"/>
      <c r="Y111" s="53"/>
      <c r="Z111" s="53"/>
      <c r="AA111" s="53"/>
      <c r="AB111" s="53"/>
      <c r="AC111" s="53"/>
    </row>
    <row r="115" ht="26.25" customHeight="1"/>
    <row r="123" ht="31.5" customHeight="1"/>
    <row r="126" ht="31.5" customHeight="1"/>
    <row r="127" ht="30" customHeight="1"/>
  </sheetData>
  <mergeCells count="71">
    <mergeCell ref="Y68:AC68"/>
    <mergeCell ref="Y74:AC74"/>
    <mergeCell ref="Y83:AC83"/>
    <mergeCell ref="J109:L109"/>
    <mergeCell ref="H4:K4"/>
    <mergeCell ref="J63:M63"/>
    <mergeCell ref="Y107:AC107"/>
    <mergeCell ref="Y109:AB109"/>
    <mergeCell ref="V105:V106"/>
    <mergeCell ref="Y85:AA85"/>
    <mergeCell ref="Y86:AA86"/>
    <mergeCell ref="Y90:AC90"/>
    <mergeCell ref="Y92:AA92"/>
    <mergeCell ref="R95:V95"/>
    <mergeCell ref="R107:V107"/>
    <mergeCell ref="R109:U109"/>
    <mergeCell ref="Y95:AC95"/>
    <mergeCell ref="R92:T92"/>
    <mergeCell ref="P1:V2"/>
    <mergeCell ref="P60:V60"/>
    <mergeCell ref="R105:S106"/>
    <mergeCell ref="R68:V68"/>
    <mergeCell ref="R83:V83"/>
    <mergeCell ref="R85:T85"/>
    <mergeCell ref="R86:T86"/>
    <mergeCell ref="R90:V90"/>
    <mergeCell ref="R74:V74"/>
    <mergeCell ref="C68:G68"/>
    <mergeCell ref="A59:G59"/>
    <mergeCell ref="A45:G45"/>
    <mergeCell ref="A49:G49"/>
    <mergeCell ref="A50:G50"/>
    <mergeCell ref="A55:G55"/>
    <mergeCell ref="A56:G56"/>
    <mergeCell ref="A58:G58"/>
    <mergeCell ref="J68:N68"/>
    <mergeCell ref="J74:N74"/>
    <mergeCell ref="A60:G60"/>
    <mergeCell ref="A61:G61"/>
    <mergeCell ref="B66:G66"/>
    <mergeCell ref="B67:G67"/>
    <mergeCell ref="W1:AC2"/>
    <mergeCell ref="W4:Z4"/>
    <mergeCell ref="P4:S4"/>
    <mergeCell ref="A44:G44"/>
    <mergeCell ref="A41:A43"/>
    <mergeCell ref="A39:G39"/>
    <mergeCell ref="W60:AC60"/>
    <mergeCell ref="A40:G40"/>
    <mergeCell ref="A12:G12"/>
    <mergeCell ref="A13:G13"/>
    <mergeCell ref="A22:G22"/>
    <mergeCell ref="A23:G23"/>
    <mergeCell ref="A32:G32"/>
    <mergeCell ref="A33:G33"/>
    <mergeCell ref="J92:M92"/>
    <mergeCell ref="J95:N95"/>
    <mergeCell ref="J107:N107"/>
    <mergeCell ref="J83:N83"/>
    <mergeCell ref="J85:M85"/>
    <mergeCell ref="J86:M86"/>
    <mergeCell ref="J90:N90"/>
    <mergeCell ref="A1:B2"/>
    <mergeCell ref="C1:G2"/>
    <mergeCell ref="H1:N2"/>
    <mergeCell ref="A46:A48"/>
    <mergeCell ref="A51:A54"/>
    <mergeCell ref="A5:A11"/>
    <mergeCell ref="A14:A21"/>
    <mergeCell ref="A24:A31"/>
    <mergeCell ref="A34:A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C7CA1-D43E-414A-BA5F-4D615FE03CEF}">
  <dimension ref="A1:H48"/>
  <sheetViews>
    <sheetView workbookViewId="0">
      <selection activeCell="D1" sqref="D1"/>
    </sheetView>
  </sheetViews>
  <sheetFormatPr defaultRowHeight="14.5"/>
  <cols>
    <col min="1" max="1" width="24.54296875" customWidth="1"/>
    <col min="2" max="2" width="21.54296875" customWidth="1"/>
    <col min="3" max="3" width="47.26953125" bestFit="1" customWidth="1"/>
    <col min="4" max="4" width="14.54296875" style="66" hidden="1" customWidth="1"/>
    <col min="5" max="6" width="15.26953125" style="66" hidden="1" customWidth="1"/>
    <col min="7" max="8" width="13.1796875" style="66" hidden="1" customWidth="1"/>
  </cols>
  <sheetData>
    <row r="1" spans="1:8" ht="35.5" customHeight="1">
      <c r="A1" s="305" t="s">
        <v>141</v>
      </c>
      <c r="B1" s="306"/>
      <c r="C1" s="306"/>
      <c r="D1" s="72" t="s">
        <v>142</v>
      </c>
      <c r="E1" s="72" t="s">
        <v>143</v>
      </c>
      <c r="F1" s="72" t="s">
        <v>144</v>
      </c>
      <c r="G1" s="72" t="s">
        <v>2</v>
      </c>
      <c r="H1" s="72" t="s">
        <v>3</v>
      </c>
    </row>
    <row r="2" spans="1:8">
      <c r="A2" s="41" t="s">
        <v>4</v>
      </c>
      <c r="B2" s="41" t="s">
        <v>5</v>
      </c>
      <c r="C2" s="61" t="s">
        <v>145</v>
      </c>
      <c r="D2" s="63" t="s">
        <v>146</v>
      </c>
      <c r="E2" s="63" t="s">
        <v>146</v>
      </c>
      <c r="F2" s="63" t="s">
        <v>146</v>
      </c>
      <c r="G2" s="63" t="s">
        <v>146</v>
      </c>
      <c r="H2" s="63" t="s">
        <v>146</v>
      </c>
    </row>
    <row r="3" spans="1:8">
      <c r="A3" s="307" t="s">
        <v>28</v>
      </c>
      <c r="B3" s="42" t="s">
        <v>29</v>
      </c>
      <c r="C3" s="55" t="s">
        <v>147</v>
      </c>
      <c r="D3" s="64"/>
      <c r="E3" s="64"/>
      <c r="F3" s="64" t="s">
        <v>148</v>
      </c>
      <c r="G3" s="64" t="s">
        <v>148</v>
      </c>
      <c r="H3" s="64" t="s">
        <v>148</v>
      </c>
    </row>
    <row r="4" spans="1:8">
      <c r="A4" s="308"/>
      <c r="B4" s="42" t="s">
        <v>34</v>
      </c>
      <c r="C4" s="55" t="s">
        <v>149</v>
      </c>
      <c r="D4" s="64"/>
      <c r="E4" s="64"/>
      <c r="F4" s="64" t="s">
        <v>148</v>
      </c>
      <c r="G4" s="64" t="s">
        <v>148</v>
      </c>
      <c r="H4" s="64" t="s">
        <v>148</v>
      </c>
    </row>
    <row r="5" spans="1:8">
      <c r="A5" s="308"/>
      <c r="B5" s="42" t="s">
        <v>35</v>
      </c>
      <c r="C5" s="55" t="s">
        <v>150</v>
      </c>
      <c r="D5" s="64"/>
      <c r="E5" s="64"/>
      <c r="F5" s="64" t="s">
        <v>148</v>
      </c>
      <c r="G5" s="64" t="s">
        <v>148</v>
      </c>
      <c r="H5" s="64" t="s">
        <v>148</v>
      </c>
    </row>
    <row r="6" spans="1:8">
      <c r="A6" s="308"/>
      <c r="B6" s="42" t="s">
        <v>36</v>
      </c>
      <c r="C6" s="55" t="s">
        <v>151</v>
      </c>
      <c r="D6" s="64"/>
      <c r="E6" s="64"/>
      <c r="F6" s="64" t="s">
        <v>148</v>
      </c>
      <c r="G6" s="64" t="s">
        <v>148</v>
      </c>
      <c r="H6" s="64" t="s">
        <v>148</v>
      </c>
    </row>
    <row r="7" spans="1:8">
      <c r="A7" s="308"/>
      <c r="B7" s="42" t="s">
        <v>37</v>
      </c>
      <c r="C7" s="55" t="s">
        <v>152</v>
      </c>
      <c r="D7" s="64"/>
      <c r="E7" s="64"/>
      <c r="F7" s="64" t="s">
        <v>148</v>
      </c>
      <c r="G7" s="64" t="s">
        <v>148</v>
      </c>
      <c r="H7" s="64" t="s">
        <v>148</v>
      </c>
    </row>
    <row r="8" spans="1:8">
      <c r="A8" s="308"/>
      <c r="B8" s="42" t="s">
        <v>38</v>
      </c>
      <c r="C8" s="55" t="s">
        <v>153</v>
      </c>
      <c r="D8" s="64"/>
      <c r="E8" s="64"/>
      <c r="F8" s="64" t="s">
        <v>148</v>
      </c>
      <c r="G8" s="64" t="s">
        <v>148</v>
      </c>
      <c r="H8" s="64" t="s">
        <v>148</v>
      </c>
    </row>
    <row r="9" spans="1:8">
      <c r="A9" s="309"/>
      <c r="B9" s="42" t="s">
        <v>39</v>
      </c>
      <c r="C9" s="55" t="s">
        <v>154</v>
      </c>
      <c r="D9" s="64"/>
      <c r="E9" s="64"/>
      <c r="F9" s="64" t="s">
        <v>148</v>
      </c>
      <c r="G9" s="64" t="s">
        <v>148</v>
      </c>
      <c r="H9" s="64" t="s">
        <v>148</v>
      </c>
    </row>
    <row r="10" spans="1:8">
      <c r="A10" s="43"/>
      <c r="B10" s="44"/>
      <c r="C10" s="56"/>
      <c r="D10" s="65"/>
      <c r="E10" s="65"/>
      <c r="F10" s="65"/>
      <c r="G10" s="65"/>
      <c r="H10" s="65"/>
    </row>
    <row r="11" spans="1:8">
      <c r="A11" s="307" t="s">
        <v>42</v>
      </c>
      <c r="B11" s="42" t="s">
        <v>43</v>
      </c>
      <c r="C11" s="55" t="s">
        <v>155</v>
      </c>
      <c r="D11" s="64"/>
      <c r="E11" s="64"/>
      <c r="F11" s="64" t="s">
        <v>148</v>
      </c>
      <c r="G11" s="64" t="s">
        <v>148</v>
      </c>
      <c r="H11" s="64" t="s">
        <v>148</v>
      </c>
    </row>
    <row r="12" spans="1:8">
      <c r="A12" s="308"/>
      <c r="B12" s="42" t="s">
        <v>44</v>
      </c>
      <c r="C12" s="55" t="s">
        <v>156</v>
      </c>
      <c r="D12" s="64"/>
      <c r="E12" s="64"/>
      <c r="F12" s="64" t="s">
        <v>148</v>
      </c>
      <c r="G12" s="64" t="s">
        <v>148</v>
      </c>
      <c r="H12" s="64" t="s">
        <v>148</v>
      </c>
    </row>
    <row r="13" spans="1:8">
      <c r="A13" s="308"/>
      <c r="B13" s="42" t="s">
        <v>45</v>
      </c>
      <c r="C13" s="55" t="s">
        <v>157</v>
      </c>
      <c r="D13" s="64"/>
      <c r="E13" s="64"/>
      <c r="F13" s="64" t="s">
        <v>148</v>
      </c>
      <c r="G13" s="64" t="s">
        <v>148</v>
      </c>
      <c r="H13" s="64" t="s">
        <v>148</v>
      </c>
    </row>
    <row r="14" spans="1:8">
      <c r="A14" s="308"/>
      <c r="B14" s="42" t="s">
        <v>46</v>
      </c>
      <c r="C14" s="55" t="s">
        <v>158</v>
      </c>
      <c r="D14" s="64"/>
      <c r="E14" s="64"/>
      <c r="F14" s="64" t="s">
        <v>148</v>
      </c>
      <c r="G14" s="64" t="s">
        <v>148</v>
      </c>
      <c r="H14" s="64" t="s">
        <v>148</v>
      </c>
    </row>
    <row r="15" spans="1:8">
      <c r="A15" s="308"/>
      <c r="B15" s="42" t="s">
        <v>47</v>
      </c>
      <c r="C15" s="55" t="s">
        <v>159</v>
      </c>
      <c r="D15" s="64"/>
      <c r="E15" s="64"/>
      <c r="F15" s="64" t="s">
        <v>148</v>
      </c>
      <c r="G15" s="64" t="s">
        <v>148</v>
      </c>
      <c r="H15" s="64" t="s">
        <v>148</v>
      </c>
    </row>
    <row r="16" spans="1:8">
      <c r="A16" s="308"/>
      <c r="B16" s="42" t="s">
        <v>48</v>
      </c>
      <c r="C16" s="55" t="s">
        <v>160</v>
      </c>
      <c r="D16" s="64"/>
      <c r="E16" s="64"/>
      <c r="F16" s="64" t="s">
        <v>148</v>
      </c>
      <c r="G16" s="64" t="s">
        <v>148</v>
      </c>
      <c r="H16" s="64" t="s">
        <v>148</v>
      </c>
    </row>
    <row r="17" spans="1:8">
      <c r="A17" s="308"/>
      <c r="B17" s="42" t="s">
        <v>49</v>
      </c>
      <c r="C17" s="55" t="s">
        <v>161</v>
      </c>
      <c r="D17" s="64"/>
      <c r="E17" s="64"/>
      <c r="F17" s="64" t="s">
        <v>148</v>
      </c>
      <c r="G17" s="64" t="s">
        <v>148</v>
      </c>
      <c r="H17" s="64" t="s">
        <v>148</v>
      </c>
    </row>
    <row r="18" spans="1:8">
      <c r="A18" s="309"/>
      <c r="B18" s="45" t="s">
        <v>162</v>
      </c>
      <c r="C18" s="57" t="s">
        <v>163</v>
      </c>
      <c r="D18" s="64"/>
      <c r="E18" s="64"/>
      <c r="F18" s="64" t="s">
        <v>148</v>
      </c>
      <c r="G18" s="64" t="s">
        <v>148</v>
      </c>
      <c r="H18" s="64" t="s">
        <v>148</v>
      </c>
    </row>
    <row r="19" spans="1:8">
      <c r="A19" s="43"/>
      <c r="B19" s="44"/>
      <c r="C19" s="56"/>
      <c r="D19" s="65"/>
      <c r="E19" s="65"/>
      <c r="F19" s="65"/>
      <c r="G19" s="65"/>
      <c r="H19" s="65"/>
    </row>
    <row r="20" spans="1:8">
      <c r="A20" s="307" t="s">
        <v>53</v>
      </c>
      <c r="B20" s="42" t="s">
        <v>54</v>
      </c>
      <c r="C20" s="55" t="s">
        <v>164</v>
      </c>
      <c r="D20" s="64"/>
      <c r="E20" s="64"/>
      <c r="F20" s="64" t="s">
        <v>148</v>
      </c>
      <c r="G20" s="64" t="s">
        <v>148</v>
      </c>
      <c r="H20" s="64" t="s">
        <v>148</v>
      </c>
    </row>
    <row r="21" spans="1:8">
      <c r="A21" s="308"/>
      <c r="B21" s="42" t="s">
        <v>55</v>
      </c>
      <c r="C21" s="55" t="s">
        <v>165</v>
      </c>
      <c r="D21" s="64"/>
      <c r="E21" s="64"/>
      <c r="F21" s="64" t="s">
        <v>148</v>
      </c>
      <c r="G21" s="64" t="s">
        <v>148</v>
      </c>
      <c r="H21" s="64" t="s">
        <v>148</v>
      </c>
    </row>
    <row r="22" spans="1:8">
      <c r="A22" s="308"/>
      <c r="B22" s="42" t="s">
        <v>56</v>
      </c>
      <c r="C22" s="55" t="s">
        <v>166</v>
      </c>
      <c r="D22" s="64"/>
      <c r="E22" s="64"/>
      <c r="F22" s="64" t="s">
        <v>148</v>
      </c>
      <c r="G22" s="64" t="s">
        <v>148</v>
      </c>
      <c r="H22" s="64" t="s">
        <v>148</v>
      </c>
    </row>
    <row r="23" spans="1:8">
      <c r="A23" s="308"/>
      <c r="B23" s="42" t="s">
        <v>57</v>
      </c>
      <c r="C23" s="55" t="s">
        <v>167</v>
      </c>
      <c r="D23" s="64"/>
      <c r="E23" s="64"/>
      <c r="F23" s="64" t="s">
        <v>148</v>
      </c>
      <c r="G23" s="64" t="s">
        <v>148</v>
      </c>
      <c r="H23" s="64" t="s">
        <v>148</v>
      </c>
    </row>
    <row r="24" spans="1:8">
      <c r="A24" s="308"/>
      <c r="B24" s="42" t="s">
        <v>58</v>
      </c>
      <c r="C24" s="55" t="s">
        <v>168</v>
      </c>
      <c r="D24" s="64"/>
      <c r="E24" s="64"/>
      <c r="F24" s="64" t="s">
        <v>148</v>
      </c>
      <c r="G24" s="64" t="s">
        <v>148</v>
      </c>
      <c r="H24" s="64" t="s">
        <v>148</v>
      </c>
    </row>
    <row r="25" spans="1:8">
      <c r="A25" s="308"/>
      <c r="B25" s="42" t="s">
        <v>59</v>
      </c>
      <c r="C25" s="55" t="s">
        <v>169</v>
      </c>
      <c r="D25" s="64"/>
      <c r="E25" s="64"/>
      <c r="F25" s="64" t="s">
        <v>148</v>
      </c>
      <c r="G25" s="64" t="s">
        <v>148</v>
      </c>
      <c r="H25" s="64" t="s">
        <v>148</v>
      </c>
    </row>
    <row r="26" spans="1:8">
      <c r="A26" s="308"/>
      <c r="B26" s="42" t="s">
        <v>60</v>
      </c>
      <c r="C26" s="55" t="s">
        <v>170</v>
      </c>
      <c r="D26" s="64"/>
      <c r="E26" s="64"/>
      <c r="F26" s="64" t="s">
        <v>148</v>
      </c>
      <c r="G26" s="64" t="s">
        <v>148</v>
      </c>
      <c r="H26" s="64" t="s">
        <v>148</v>
      </c>
    </row>
    <row r="27" spans="1:8">
      <c r="A27" s="309"/>
      <c r="B27" s="42" t="s">
        <v>61</v>
      </c>
      <c r="C27" s="58" t="s">
        <v>171</v>
      </c>
      <c r="D27" s="64"/>
      <c r="E27" s="64"/>
      <c r="F27" s="64" t="s">
        <v>148</v>
      </c>
      <c r="G27" s="64" t="s">
        <v>148</v>
      </c>
      <c r="H27" s="64" t="s">
        <v>148</v>
      </c>
    </row>
    <row r="28" spans="1:8">
      <c r="A28" s="46"/>
      <c r="B28" s="44"/>
      <c r="C28" s="56"/>
      <c r="D28" s="65"/>
      <c r="E28" s="65"/>
      <c r="F28" s="65"/>
      <c r="G28" s="65"/>
      <c r="H28" s="65"/>
    </row>
    <row r="29" spans="1:8">
      <c r="A29" s="307" t="s">
        <v>64</v>
      </c>
      <c r="B29" s="42" t="s">
        <v>65</v>
      </c>
      <c r="C29" s="55" t="s">
        <v>172</v>
      </c>
      <c r="D29" s="64" t="s">
        <v>148</v>
      </c>
      <c r="E29" s="64"/>
      <c r="F29" s="64" t="s">
        <v>148</v>
      </c>
      <c r="G29" s="64" t="s">
        <v>148</v>
      </c>
      <c r="H29" s="64"/>
    </row>
    <row r="30" spans="1:8">
      <c r="A30" s="308"/>
      <c r="B30" s="42" t="s">
        <v>66</v>
      </c>
      <c r="C30" s="55" t="s">
        <v>173</v>
      </c>
      <c r="D30" s="64" t="s">
        <v>148</v>
      </c>
      <c r="E30" s="64"/>
      <c r="F30" s="64" t="s">
        <v>148</v>
      </c>
      <c r="G30" s="64" t="s">
        <v>148</v>
      </c>
      <c r="H30" s="64"/>
    </row>
    <row r="31" spans="1:8">
      <c r="A31" s="308"/>
      <c r="B31" s="42" t="s">
        <v>67</v>
      </c>
      <c r="C31" s="55" t="s">
        <v>174</v>
      </c>
      <c r="D31" s="64" t="s">
        <v>148</v>
      </c>
      <c r="E31" s="64"/>
      <c r="F31" s="64" t="s">
        <v>148</v>
      </c>
      <c r="G31" s="64" t="s">
        <v>148</v>
      </c>
      <c r="H31" s="64"/>
    </row>
    <row r="32" spans="1:8">
      <c r="A32" s="308"/>
      <c r="B32" s="45" t="s">
        <v>68</v>
      </c>
      <c r="C32" s="59" t="s">
        <v>175</v>
      </c>
      <c r="D32" s="64" t="s">
        <v>148</v>
      </c>
      <c r="E32" s="64"/>
      <c r="F32" s="64" t="s">
        <v>148</v>
      </c>
      <c r="G32" s="64" t="s">
        <v>148</v>
      </c>
      <c r="H32" s="64"/>
    </row>
    <row r="33" spans="1:8">
      <c r="A33" s="309"/>
      <c r="B33" s="45" t="s">
        <v>69</v>
      </c>
      <c r="C33" s="57" t="s">
        <v>176</v>
      </c>
      <c r="D33" s="64" t="s">
        <v>148</v>
      </c>
      <c r="E33" s="64"/>
      <c r="F33" s="64" t="s">
        <v>148</v>
      </c>
      <c r="G33" s="64" t="s">
        <v>148</v>
      </c>
      <c r="H33" s="64"/>
    </row>
    <row r="34" spans="1:8">
      <c r="A34" s="46"/>
      <c r="B34" s="44"/>
      <c r="C34" s="56"/>
      <c r="D34" s="65"/>
      <c r="E34" s="65"/>
      <c r="F34" s="65"/>
      <c r="G34" s="65"/>
      <c r="H34" s="65"/>
    </row>
    <row r="35" spans="1:8">
      <c r="A35" s="303" t="s">
        <v>72</v>
      </c>
      <c r="B35" s="45" t="s">
        <v>73</v>
      </c>
      <c r="C35" s="57" t="s">
        <v>177</v>
      </c>
      <c r="D35" s="64"/>
      <c r="E35" s="64"/>
      <c r="F35" s="64" t="s">
        <v>148</v>
      </c>
      <c r="G35" s="64" t="s">
        <v>148</v>
      </c>
      <c r="H35" s="64"/>
    </row>
    <row r="36" spans="1:8">
      <c r="A36" s="310"/>
      <c r="B36" s="45" t="s">
        <v>74</v>
      </c>
      <c r="C36" s="57" t="s">
        <v>178</v>
      </c>
      <c r="D36" s="64"/>
      <c r="E36" s="64"/>
      <c r="F36" s="64" t="s">
        <v>148</v>
      </c>
      <c r="G36" s="64" t="s">
        <v>148</v>
      </c>
      <c r="H36" s="64"/>
    </row>
    <row r="37" spans="1:8">
      <c r="A37" s="310"/>
      <c r="B37" s="45" t="s">
        <v>75</v>
      </c>
      <c r="C37" s="57" t="s">
        <v>179</v>
      </c>
      <c r="D37" s="64"/>
      <c r="E37" s="64"/>
      <c r="F37" s="64" t="s">
        <v>148</v>
      </c>
      <c r="G37" s="64" t="s">
        <v>148</v>
      </c>
      <c r="H37" s="64"/>
    </row>
    <row r="38" spans="1:8">
      <c r="A38" s="43"/>
      <c r="B38" s="44"/>
      <c r="C38" s="56"/>
      <c r="D38" s="65"/>
      <c r="E38" s="65"/>
      <c r="F38" s="65"/>
      <c r="G38" s="65"/>
      <c r="H38" s="65"/>
    </row>
    <row r="39" spans="1:8">
      <c r="A39" s="307" t="s">
        <v>78</v>
      </c>
      <c r="B39" s="42" t="s">
        <v>79</v>
      </c>
      <c r="C39" s="55" t="s">
        <v>180</v>
      </c>
      <c r="D39" s="64"/>
      <c r="E39" s="64"/>
      <c r="F39" s="64" t="s">
        <v>148</v>
      </c>
      <c r="G39" s="64" t="s">
        <v>148</v>
      </c>
      <c r="H39" s="64"/>
    </row>
    <row r="40" spans="1:8">
      <c r="A40" s="308"/>
      <c r="B40" s="42" t="s">
        <v>80</v>
      </c>
      <c r="C40" s="55" t="s">
        <v>181</v>
      </c>
      <c r="D40" s="64"/>
      <c r="E40" s="64"/>
      <c r="F40" s="64" t="s">
        <v>148</v>
      </c>
      <c r="G40" s="64" t="s">
        <v>148</v>
      </c>
      <c r="H40" s="64"/>
    </row>
    <row r="41" spans="1:8">
      <c r="A41" s="309"/>
      <c r="B41" s="42" t="s">
        <v>81</v>
      </c>
      <c r="C41" s="55" t="s">
        <v>182</v>
      </c>
      <c r="D41" s="64"/>
      <c r="E41" s="64"/>
      <c r="F41" s="64" t="s">
        <v>148</v>
      </c>
      <c r="G41" s="64" t="s">
        <v>148</v>
      </c>
      <c r="H41" s="64"/>
    </row>
    <row r="42" spans="1:8">
      <c r="A42" s="43"/>
      <c r="B42" s="44"/>
      <c r="C42" s="56"/>
      <c r="D42" s="65"/>
      <c r="E42" s="65"/>
      <c r="F42" s="65"/>
      <c r="G42" s="65"/>
      <c r="H42" s="65"/>
    </row>
    <row r="43" spans="1:8">
      <c r="A43" s="307" t="s">
        <v>84</v>
      </c>
      <c r="B43" s="42" t="s">
        <v>85</v>
      </c>
      <c r="C43" s="55" t="s">
        <v>183</v>
      </c>
      <c r="D43" s="64"/>
      <c r="E43" s="64" t="s">
        <v>148</v>
      </c>
      <c r="F43" s="64" t="s">
        <v>148</v>
      </c>
      <c r="G43" s="64" t="s">
        <v>148</v>
      </c>
      <c r="H43" s="64"/>
    </row>
    <row r="44" spans="1:8">
      <c r="A44" s="308"/>
      <c r="B44" s="42" t="s">
        <v>86</v>
      </c>
      <c r="C44" s="55" t="s">
        <v>184</v>
      </c>
      <c r="D44" s="64"/>
      <c r="E44" s="64" t="s">
        <v>148</v>
      </c>
      <c r="F44" s="64" t="s">
        <v>148</v>
      </c>
      <c r="G44" s="64" t="s">
        <v>148</v>
      </c>
      <c r="H44" s="64"/>
    </row>
    <row r="45" spans="1:8">
      <c r="A45" s="308"/>
      <c r="B45" s="42" t="s">
        <v>87</v>
      </c>
      <c r="C45" s="55" t="s">
        <v>185</v>
      </c>
      <c r="D45" s="64"/>
      <c r="E45" s="64" t="s">
        <v>148</v>
      </c>
      <c r="F45" s="64" t="s">
        <v>148</v>
      </c>
      <c r="G45" s="64" t="s">
        <v>148</v>
      </c>
      <c r="H45" s="64"/>
    </row>
    <row r="46" spans="1:8">
      <c r="A46" s="309"/>
      <c r="B46" s="42" t="s">
        <v>88</v>
      </c>
      <c r="C46" s="55" t="s">
        <v>186</v>
      </c>
      <c r="D46" s="64"/>
      <c r="E46" s="64" t="s">
        <v>148</v>
      </c>
      <c r="F46" s="64" t="s">
        <v>148</v>
      </c>
      <c r="G46" s="64" t="s">
        <v>148</v>
      </c>
      <c r="H46" s="64"/>
    </row>
    <row r="47" spans="1:8">
      <c r="A47" s="43"/>
      <c r="B47" s="44"/>
      <c r="C47" s="56"/>
      <c r="D47" s="65"/>
      <c r="E47" s="65"/>
      <c r="F47" s="65"/>
      <c r="G47" s="65"/>
      <c r="H47" s="65"/>
    </row>
    <row r="48" spans="1:8">
      <c r="A48" s="47" t="s">
        <v>91</v>
      </c>
      <c r="B48" s="48" t="s">
        <v>92</v>
      </c>
      <c r="C48" s="60" t="s">
        <v>187</v>
      </c>
      <c r="D48" s="64"/>
      <c r="E48" s="64" t="s">
        <v>148</v>
      </c>
      <c r="F48" s="64" t="s">
        <v>148</v>
      </c>
      <c r="G48" s="64" t="s">
        <v>148</v>
      </c>
      <c r="H48" s="64"/>
    </row>
  </sheetData>
  <mergeCells count="8">
    <mergeCell ref="A1:C1"/>
    <mergeCell ref="A39:A41"/>
    <mergeCell ref="A43:A46"/>
    <mergeCell ref="A3:A9"/>
    <mergeCell ref="A11:A18"/>
    <mergeCell ref="A20:A27"/>
    <mergeCell ref="A29:A33"/>
    <mergeCell ref="A35:A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FileDescription xmlns="d30eaee7-e42e-4a5e-927e-4df3fbedd9ed" xsi:nil="true"/>
    <_ip_UnifiedCompliancePolicyProperties xmlns="http://schemas.microsoft.com/sharepoint/v3" xsi:nil="true"/>
    <TaxKeywordTaxHTField xmlns="bdc42e54-e26f-47cd-b624-1a92d07d6ba8">
      <Terms xmlns="http://schemas.microsoft.com/office/infopath/2007/PartnerControls"/>
    </TaxKeywordTaxHTField>
    <lcf76f155ced4ddcb4097134ff3c332f xmlns="d30eaee7-e42e-4a5e-927e-4df3fbedd9ed">
      <Terms xmlns="http://schemas.microsoft.com/office/infopath/2007/PartnerControls"/>
    </lcf76f155ced4ddcb4097134ff3c332f>
    <TaxCatchAll xmlns="bdc42e54-e26f-47cd-b624-1a92d07d6b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E3BAF9F0EE0154BA751193397ABE59F" ma:contentTypeVersion="26" ma:contentTypeDescription="Create a new document." ma:contentTypeScope="" ma:versionID="3c412029db61c5675b443cb2e0e3d594">
  <xsd:schema xmlns:xsd="http://www.w3.org/2001/XMLSchema" xmlns:xs="http://www.w3.org/2001/XMLSchema" xmlns:p="http://schemas.microsoft.com/office/2006/metadata/properties" xmlns:ns1="http://schemas.microsoft.com/sharepoint/v3" xmlns:ns2="d30eaee7-e42e-4a5e-927e-4df3fbedd9ed" xmlns:ns3="bdc42e54-e26f-47cd-b624-1a92d07d6ba8" targetNamespace="http://schemas.microsoft.com/office/2006/metadata/properties" ma:root="true" ma:fieldsID="2de04c765563d4fd3c2a82b8a99cacc4" ns1:_="" ns2:_="" ns3:_="">
    <xsd:import namespace="http://schemas.microsoft.com/sharepoint/v3"/>
    <xsd:import namespace="d30eaee7-e42e-4a5e-927e-4df3fbedd9ed"/>
    <xsd:import namespace="bdc42e54-e26f-47cd-b624-1a92d07d6ba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FileDescription" minOccurs="0"/>
                <xsd:element ref="ns3:TaxKeywordTaxHTField"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0eaee7-e42e-4a5e-927e-4df3fbedd9e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DateTaken" ma:index="6" nillable="true" ma:displayName="MediaServiceDateTaken" ma:hidden="true" ma:internalName="MediaServiceDateTaken" ma:readOnly="true">
      <xsd:simpleType>
        <xsd:restriction base="dms:Text"/>
      </xsd:simpleType>
    </xsd:element>
    <xsd:element name="MediaServiceAutoTags" ma:index="7" nillable="true" ma:displayName="MediaServiceAutoTags" ma:internalName="MediaServiceAutoTags" ma:readOnly="true">
      <xsd:simpleType>
        <xsd:restriction base="dms:Text"/>
      </xsd:simpleType>
    </xsd:element>
    <xsd:element name="MediaServiceOCR" ma:index="8" nillable="true" ma:displayName="MediaServiceOCR" ma:internalName="MediaServiceOCR" ma:readOnly="true">
      <xsd:simpleType>
        <xsd:restriction base="dms:Note">
          <xsd:maxLength value="255"/>
        </xsd:restriction>
      </xsd:simpleType>
    </xsd:element>
    <xsd:element name="MediaServiceLocation" ma:index="9"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FileDescription" ma:index="23" nillable="true" ma:displayName="FileDescription" ma:format="Dropdown" ma:internalName="FileDescription">
      <xsd:simpleType>
        <xsd:restriction base="dms:Note">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40bd536d-8f46-4852-bb51-62e25ac18a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c42e54-e26f-47cd-b624-1a92d07d6ba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KeywordTaxHTField" ma:index="25" nillable="true" ma:taxonomy="true" ma:internalName="TaxKeywordTaxHTField" ma:taxonomyFieldName="TaxKeyword" ma:displayName="Enterprise Keywords" ma:fieldId="{23f27201-bee3-471e-b2e7-b64fd8b7ca38}" ma:taxonomyMulti="true" ma:sspId="40bd536d-8f46-4852-bb51-62e25ac18a0e"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75de4417-78d5-43f0-b981-32a46f9d49e5}" ma:internalName="TaxCatchAll" ma:showField="CatchAllData" ma:web="bdc42e54-e26f-47cd-b624-1a92d07d6b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725FDA-954D-4D68-99BC-229568AA6014}">
  <ds:schemaRefs>
    <ds:schemaRef ds:uri="http://schemas.microsoft.com/office/2006/metadata/properties"/>
    <ds:schemaRef ds:uri="http://www.w3.org/XML/1998/namespace"/>
    <ds:schemaRef ds:uri="d30eaee7-e42e-4a5e-927e-4df3fbedd9ed"/>
    <ds:schemaRef ds:uri="http://purl.org/dc/terms/"/>
    <ds:schemaRef ds:uri="http://schemas.openxmlformats.org/package/2006/metadata/core-properties"/>
    <ds:schemaRef ds:uri="http://schemas.microsoft.com/office/infopath/2007/PartnerControls"/>
    <ds:schemaRef ds:uri="bdc42e54-e26f-47cd-b624-1a92d07d6ba8"/>
    <ds:schemaRef ds:uri="http://purl.org/dc/dcmitype/"/>
    <ds:schemaRef ds:uri="http://schemas.microsoft.com/office/2006/documentManagement/types"/>
    <ds:schemaRef ds:uri="http://schemas.microsoft.com/sharepoint/v3"/>
    <ds:schemaRef ds:uri="http://purl.org/dc/elements/1.1/"/>
  </ds:schemaRefs>
</ds:datastoreItem>
</file>

<file path=customXml/itemProps2.xml><?xml version="1.0" encoding="utf-8"?>
<ds:datastoreItem xmlns:ds="http://schemas.openxmlformats.org/officeDocument/2006/customXml" ds:itemID="{8463D80C-BA93-4805-AE24-D5FB8EB8C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30eaee7-e42e-4a5e-927e-4df3fbedd9ed"/>
    <ds:schemaRef ds:uri="bdc42e54-e26f-47cd-b624-1a92d07d6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4B17B5-F8ED-489E-BD29-F506CC6CE3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Price List</vt:lpstr>
      <vt:lpstr>Campus Locations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Damaris Morales</dc:creator>
  <cp:keywords/>
  <dc:description/>
  <cp:lastModifiedBy>Rebecca Romo</cp:lastModifiedBy>
  <cp:revision/>
  <dcterms:created xsi:type="dcterms:W3CDTF">2026-07-07T15:46:57Z</dcterms:created>
  <dcterms:modified xsi:type="dcterms:W3CDTF">2026-09-11T20:51:30Z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0x0101001E3BAF9F0EE0154BA751193397ABE59F</vt:lpwstr>
  </property>
  <property fmtid="{D5CDD505-2E9C-101B-9397-08002B2CF9AE}" pid="3" name="TaxKeyword">
    <vt:lpwstr/>
  </property>
  <property fmtid="{D5CDD505-2E9C-101B-9397-08002B2CF9AE}" pid="4" name="MediaServiceImageTags">
    <vt:lpwstr/>
  </property>
</Properties>
</file>