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deapublicschoolsorg.sharepoint.com/sites/Solicitations2/Shared Documents/Formal Solicitations/2024-2025/35-BBS-0425/03. Solicitation Documents/"/>
    </mc:Choice>
  </mc:AlternateContent>
  <xr:revisionPtr revIDLastSave="143" documentId="8_{4798056A-C565-4EB6-9ECC-5829CA0E131B}" xr6:coauthVersionLast="47" xr6:coauthVersionMax="47" xr10:uidLastSave="{43D6FDEA-B25D-4F5F-BDD7-201F0B1C9C36}"/>
  <bookViews>
    <workbookView xWindow="20370" yWindow="-120" windowWidth="29040" windowHeight="15840" xr2:uid="{5A2192B3-90E5-4738-B3A7-FC476BE312A8}"/>
  </bookViews>
  <sheets>
    <sheet name="Proposed Pricing" sheetId="1" r:id="rId1"/>
    <sheet name="IDEA Calendar 25-26" sheetId="3" r:id="rId2"/>
  </sheets>
  <definedNames>
    <definedName name="_xlnm.Print_Area" localSheetId="1">'IDEA Calendar 25-26'!$B$5:$AF$34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G13" i="1"/>
  <c r="E13" i="1"/>
  <c r="E14" i="1" s="1"/>
  <c r="AF40" i="3" l="1"/>
  <c r="AG40" i="3" s="1"/>
  <c r="AF39" i="3"/>
  <c r="AG39" i="3" s="1"/>
  <c r="AF29" i="3"/>
  <c r="AE29" i="3"/>
  <c r="AD29" i="3"/>
  <c r="AC29" i="3"/>
  <c r="AB29" i="3"/>
  <c r="AA29" i="3"/>
  <c r="Z29" i="3"/>
  <c r="X29" i="3"/>
  <c r="W29" i="3"/>
  <c r="V29" i="3"/>
  <c r="U29" i="3"/>
  <c r="T29" i="3"/>
  <c r="S29" i="3"/>
  <c r="R29" i="3"/>
  <c r="P29" i="3"/>
  <c r="O29" i="3"/>
  <c r="N29" i="3"/>
  <c r="M29" i="3"/>
  <c r="L29" i="3"/>
  <c r="K29" i="3"/>
  <c r="J29" i="3"/>
  <c r="H29" i="3"/>
  <c r="G29" i="3"/>
  <c r="F29" i="3"/>
  <c r="E29" i="3"/>
  <c r="D29" i="3"/>
  <c r="C29" i="3"/>
  <c r="B29" i="3"/>
  <c r="AR25" i="3"/>
  <c r="AP25" i="3"/>
  <c r="AR24" i="3"/>
  <c r="AP24" i="3"/>
  <c r="AR23" i="3"/>
  <c r="AP23" i="3"/>
  <c r="AR22" i="3"/>
  <c r="AP22" i="3"/>
  <c r="AR21" i="3"/>
  <c r="AP21" i="3"/>
  <c r="AR20" i="3"/>
  <c r="AP20" i="3"/>
  <c r="AR19" i="3"/>
  <c r="AP19" i="3"/>
  <c r="AR18" i="3"/>
  <c r="AP18" i="3"/>
  <c r="AF18" i="3"/>
  <c r="AE18" i="3"/>
  <c r="AD18" i="3"/>
  <c r="AC18" i="3"/>
  <c r="AB18" i="3"/>
  <c r="AA18" i="3"/>
  <c r="Z18" i="3"/>
  <c r="X18" i="3"/>
  <c r="W18" i="3"/>
  <c r="V18" i="3"/>
  <c r="U18" i="3"/>
  <c r="T18" i="3"/>
  <c r="S18" i="3"/>
  <c r="R18" i="3"/>
  <c r="P18" i="3"/>
  <c r="O18" i="3"/>
  <c r="N18" i="3"/>
  <c r="M18" i="3"/>
  <c r="L18" i="3"/>
  <c r="K18" i="3"/>
  <c r="J18" i="3"/>
  <c r="H18" i="3"/>
  <c r="G18" i="3"/>
  <c r="F18" i="3"/>
  <c r="E18" i="3"/>
  <c r="D18" i="3"/>
  <c r="C18" i="3"/>
  <c r="B18" i="3"/>
  <c r="AR17" i="3"/>
  <c r="AR26" i="3" s="1"/>
  <c r="AP17" i="3"/>
  <c r="AR16" i="3"/>
  <c r="AP16" i="3"/>
  <c r="AR15" i="3"/>
  <c r="AP15" i="3"/>
  <c r="AR14" i="3"/>
  <c r="AP14" i="3"/>
  <c r="K8" i="3"/>
  <c r="L8" i="3" s="1"/>
  <c r="M8" i="3" s="1"/>
  <c r="N8" i="3" s="1"/>
  <c r="O8" i="3" s="1"/>
  <c r="P8" i="3" s="1"/>
  <c r="J9" i="3" s="1"/>
  <c r="K9" i="3" s="1"/>
  <c r="L9" i="3" s="1"/>
  <c r="M9" i="3" s="1"/>
  <c r="N9" i="3" s="1"/>
  <c r="O9" i="3" s="1"/>
  <c r="P9" i="3" s="1"/>
  <c r="J10" i="3" s="1"/>
  <c r="K10" i="3" s="1"/>
  <c r="L10" i="3" s="1"/>
  <c r="M10" i="3" s="1"/>
  <c r="N10" i="3" s="1"/>
  <c r="O10" i="3" s="1"/>
  <c r="P10" i="3" s="1"/>
  <c r="J11" i="3" s="1"/>
  <c r="K11" i="3" s="1"/>
  <c r="L11" i="3" s="1"/>
  <c r="M11" i="3" s="1"/>
  <c r="N11" i="3" s="1"/>
  <c r="O11" i="3" s="1"/>
  <c r="P11" i="3" s="1"/>
  <c r="J12" i="3" s="1"/>
  <c r="K12" i="3" s="1"/>
  <c r="L12" i="3" s="1"/>
  <c r="M12" i="3" s="1"/>
  <c r="N12" i="3" s="1"/>
  <c r="O12" i="3" s="1"/>
  <c r="P12" i="3" s="1"/>
  <c r="J13" i="3" s="1"/>
  <c r="K13" i="3" s="1"/>
  <c r="L13" i="3" s="1"/>
  <c r="M13" i="3" s="1"/>
  <c r="N13" i="3" s="1"/>
  <c r="O13" i="3" s="1"/>
  <c r="P13" i="3" s="1"/>
  <c r="J8" i="3"/>
  <c r="AF7" i="3"/>
  <c r="AE7" i="3"/>
  <c r="AD7" i="3"/>
  <c r="AC7" i="3"/>
  <c r="AB7" i="3"/>
  <c r="AA7" i="3"/>
  <c r="Z7" i="3"/>
  <c r="X7" i="3"/>
  <c r="W7" i="3"/>
  <c r="V7" i="3"/>
  <c r="U7" i="3"/>
  <c r="T7" i="3"/>
  <c r="S7" i="3"/>
  <c r="R7" i="3"/>
  <c r="P7" i="3"/>
  <c r="O7" i="3"/>
  <c r="N7" i="3"/>
  <c r="M7" i="3"/>
  <c r="L7" i="3"/>
  <c r="K7" i="3"/>
  <c r="J7" i="3"/>
  <c r="H7" i="3"/>
  <c r="G7" i="3"/>
  <c r="F7" i="3"/>
  <c r="E7" i="3"/>
  <c r="D7" i="3"/>
  <c r="C7" i="3"/>
  <c r="B7" i="3"/>
  <c r="B6" i="3"/>
  <c r="J6" i="3" s="1"/>
  <c r="R6" i="3" s="1"/>
  <c r="Z6" i="3" l="1"/>
  <c r="R8" i="3"/>
  <c r="S8" i="3" s="1"/>
  <c r="T8" i="3" s="1"/>
  <c r="U8" i="3" s="1"/>
  <c r="V8" i="3" s="1"/>
  <c r="W8" i="3" s="1"/>
  <c r="X8" i="3" s="1"/>
  <c r="R9" i="3" s="1"/>
  <c r="S9" i="3" s="1"/>
  <c r="T9" i="3" s="1"/>
  <c r="U9" i="3" s="1"/>
  <c r="V9" i="3" s="1"/>
  <c r="W9" i="3" s="1"/>
  <c r="X9" i="3" s="1"/>
  <c r="R10" i="3" s="1"/>
  <c r="S10" i="3" s="1"/>
  <c r="T10" i="3" s="1"/>
  <c r="U10" i="3" s="1"/>
  <c r="V10" i="3" s="1"/>
  <c r="W10" i="3" s="1"/>
  <c r="X10" i="3" s="1"/>
  <c r="R11" i="3" s="1"/>
  <c r="S11" i="3" s="1"/>
  <c r="T11" i="3" s="1"/>
  <c r="U11" i="3" s="1"/>
  <c r="V11" i="3" s="1"/>
  <c r="W11" i="3" s="1"/>
  <c r="X11" i="3" s="1"/>
  <c r="R12" i="3" s="1"/>
  <c r="S12" i="3" s="1"/>
  <c r="T12" i="3" s="1"/>
  <c r="U12" i="3" s="1"/>
  <c r="V12" i="3" s="1"/>
  <c r="W12" i="3" s="1"/>
  <c r="X12" i="3" s="1"/>
  <c r="R13" i="3" s="1"/>
  <c r="S13" i="3" s="1"/>
  <c r="T13" i="3" s="1"/>
  <c r="U13" i="3" s="1"/>
  <c r="V13" i="3" s="1"/>
  <c r="W13" i="3" s="1"/>
  <c r="X13" i="3" s="1"/>
  <c r="AP26" i="3"/>
  <c r="B8" i="3"/>
  <c r="C8" i="3" s="1"/>
  <c r="D8" i="3" s="1"/>
  <c r="E8" i="3" s="1"/>
  <c r="F8" i="3" s="1"/>
  <c r="G8" i="3" s="1"/>
  <c r="H8" i="3" s="1"/>
  <c r="B9" i="3" s="1"/>
  <c r="C9" i="3" s="1"/>
  <c r="D9" i="3" s="1"/>
  <c r="E9" i="3" s="1"/>
  <c r="F9" i="3" s="1"/>
  <c r="G9" i="3" s="1"/>
  <c r="H9" i="3" s="1"/>
  <c r="B10" i="3" s="1"/>
  <c r="C10" i="3" s="1"/>
  <c r="D10" i="3" s="1"/>
  <c r="E10" i="3" s="1"/>
  <c r="F10" i="3" s="1"/>
  <c r="G10" i="3" s="1"/>
  <c r="H10" i="3" s="1"/>
  <c r="B11" i="3" s="1"/>
  <c r="C11" i="3" s="1"/>
  <c r="D11" i="3" s="1"/>
  <c r="E11" i="3" s="1"/>
  <c r="F11" i="3" s="1"/>
  <c r="G11" i="3" s="1"/>
  <c r="H11" i="3" s="1"/>
  <c r="B12" i="3" s="1"/>
  <c r="C12" i="3" s="1"/>
  <c r="D12" i="3" s="1"/>
  <c r="E12" i="3" s="1"/>
  <c r="F12" i="3" s="1"/>
  <c r="G12" i="3" s="1"/>
  <c r="H12" i="3" s="1"/>
  <c r="B17" i="3" l="1"/>
  <c r="Z8" i="3"/>
  <c r="AA8" i="3" s="1"/>
  <c r="AB8" i="3" s="1"/>
  <c r="AC8" i="3" s="1"/>
  <c r="AD8" i="3" s="1"/>
  <c r="AE8" i="3" s="1"/>
  <c r="AF8" i="3" s="1"/>
  <c r="Z9" i="3" s="1"/>
  <c r="AA9" i="3" s="1"/>
  <c r="AB9" i="3" s="1"/>
  <c r="AC9" i="3" s="1"/>
  <c r="AD9" i="3" s="1"/>
  <c r="AE9" i="3" s="1"/>
  <c r="AF9" i="3" s="1"/>
  <c r="Z10" i="3" s="1"/>
  <c r="AA10" i="3" s="1"/>
  <c r="AB10" i="3" s="1"/>
  <c r="AC10" i="3" s="1"/>
  <c r="AD10" i="3" s="1"/>
  <c r="AE10" i="3" s="1"/>
  <c r="AF10" i="3" s="1"/>
  <c r="Z11" i="3" s="1"/>
  <c r="AA11" i="3" s="1"/>
  <c r="AB11" i="3" s="1"/>
  <c r="AC11" i="3" s="1"/>
  <c r="AD11" i="3" s="1"/>
  <c r="AE11" i="3" s="1"/>
  <c r="AF11" i="3" s="1"/>
  <c r="Z12" i="3" s="1"/>
  <c r="AA12" i="3" s="1"/>
  <c r="AB12" i="3" s="1"/>
  <c r="AC12" i="3" s="1"/>
  <c r="AD12" i="3" s="1"/>
  <c r="AE12" i="3" s="1"/>
  <c r="AF12" i="3" s="1"/>
  <c r="Z13" i="3" s="1"/>
  <c r="AA13" i="3" s="1"/>
  <c r="AB13" i="3" s="1"/>
  <c r="AC13" i="3" s="1"/>
  <c r="AD13" i="3" s="1"/>
  <c r="AE13" i="3" s="1"/>
  <c r="AF13" i="3" s="1"/>
  <c r="J17" i="3" l="1"/>
  <c r="B19" i="3"/>
  <c r="C19" i="3" s="1"/>
  <c r="D19" i="3" s="1"/>
  <c r="E19" i="3" s="1"/>
  <c r="F19" i="3" s="1"/>
  <c r="G19" i="3" s="1"/>
  <c r="H19" i="3" s="1"/>
  <c r="B20" i="3" s="1"/>
  <c r="C20" i="3" s="1"/>
  <c r="D20" i="3" s="1"/>
  <c r="E20" i="3" s="1"/>
  <c r="F20" i="3" s="1"/>
  <c r="G20" i="3" s="1"/>
  <c r="H20" i="3" s="1"/>
  <c r="B21" i="3" s="1"/>
  <c r="C21" i="3" s="1"/>
  <c r="D21" i="3" s="1"/>
  <c r="E21" i="3" s="1"/>
  <c r="F21" i="3" s="1"/>
  <c r="G21" i="3" s="1"/>
  <c r="H21" i="3" s="1"/>
  <c r="B22" i="3" s="1"/>
  <c r="C22" i="3" s="1"/>
  <c r="D22" i="3" s="1"/>
  <c r="E22" i="3" s="1"/>
  <c r="F22" i="3" s="1"/>
  <c r="G22" i="3" s="1"/>
  <c r="H22" i="3" s="1"/>
  <c r="B23" i="3" s="1"/>
  <c r="C23" i="3" s="1"/>
  <c r="D23" i="3" s="1"/>
  <c r="E23" i="3" s="1"/>
  <c r="F23" i="3" s="1"/>
  <c r="G23" i="3" s="1"/>
  <c r="H23" i="3" s="1"/>
  <c r="B24" i="3" s="1"/>
  <c r="C24" i="3" s="1"/>
  <c r="D24" i="3" s="1"/>
  <c r="E24" i="3" s="1"/>
  <c r="F24" i="3" s="1"/>
  <c r="G24" i="3" s="1"/>
  <c r="H24" i="3" s="1"/>
  <c r="J19" i="3" l="1"/>
  <c r="K19" i="3" s="1"/>
  <c r="L19" i="3" s="1"/>
  <c r="M19" i="3" s="1"/>
  <c r="N19" i="3" s="1"/>
  <c r="O19" i="3" s="1"/>
  <c r="P19" i="3" s="1"/>
  <c r="J20" i="3" s="1"/>
  <c r="K20" i="3" s="1"/>
  <c r="L20" i="3" s="1"/>
  <c r="M20" i="3" s="1"/>
  <c r="N20" i="3" s="1"/>
  <c r="O20" i="3" s="1"/>
  <c r="P20" i="3" s="1"/>
  <c r="J21" i="3" s="1"/>
  <c r="K21" i="3" s="1"/>
  <c r="L21" i="3" s="1"/>
  <c r="M21" i="3" s="1"/>
  <c r="N21" i="3" s="1"/>
  <c r="O21" i="3" s="1"/>
  <c r="P21" i="3" s="1"/>
  <c r="J22" i="3" s="1"/>
  <c r="K22" i="3" s="1"/>
  <c r="L22" i="3" s="1"/>
  <c r="M22" i="3" s="1"/>
  <c r="N22" i="3" s="1"/>
  <c r="O22" i="3" s="1"/>
  <c r="P22" i="3" s="1"/>
  <c r="J23" i="3" s="1"/>
  <c r="K23" i="3" s="1"/>
  <c r="L23" i="3" s="1"/>
  <c r="M23" i="3" s="1"/>
  <c r="N23" i="3" s="1"/>
  <c r="O23" i="3" s="1"/>
  <c r="P23" i="3" s="1"/>
  <c r="J24" i="3" s="1"/>
  <c r="K24" i="3" s="1"/>
  <c r="L24" i="3" s="1"/>
  <c r="M24" i="3" s="1"/>
  <c r="N24" i="3" s="1"/>
  <c r="O24" i="3" s="1"/>
  <c r="P24" i="3" s="1"/>
  <c r="R17" i="3"/>
  <c r="R19" i="3" l="1"/>
  <c r="S19" i="3" s="1"/>
  <c r="T19" i="3" s="1"/>
  <c r="U19" i="3" s="1"/>
  <c r="V19" i="3" s="1"/>
  <c r="W19" i="3" s="1"/>
  <c r="X19" i="3" s="1"/>
  <c r="R20" i="3" s="1"/>
  <c r="S20" i="3" s="1"/>
  <c r="T20" i="3" s="1"/>
  <c r="U20" i="3" s="1"/>
  <c r="V20" i="3" s="1"/>
  <c r="W20" i="3" s="1"/>
  <c r="X20" i="3" s="1"/>
  <c r="R21" i="3" s="1"/>
  <c r="S21" i="3" s="1"/>
  <c r="T21" i="3" s="1"/>
  <c r="U21" i="3" s="1"/>
  <c r="V21" i="3" s="1"/>
  <c r="W21" i="3" s="1"/>
  <c r="X21" i="3" s="1"/>
  <c r="R22" i="3" s="1"/>
  <c r="S22" i="3" s="1"/>
  <c r="T22" i="3" s="1"/>
  <c r="U22" i="3" s="1"/>
  <c r="V22" i="3" s="1"/>
  <c r="W22" i="3" s="1"/>
  <c r="X22" i="3" s="1"/>
  <c r="R23" i="3" s="1"/>
  <c r="S23" i="3" s="1"/>
  <c r="T23" i="3" s="1"/>
  <c r="U23" i="3" s="1"/>
  <c r="V23" i="3" s="1"/>
  <c r="W23" i="3" s="1"/>
  <c r="X23" i="3" s="1"/>
  <c r="R24" i="3" s="1"/>
  <c r="S24" i="3" s="1"/>
  <c r="T24" i="3" s="1"/>
  <c r="U24" i="3" s="1"/>
  <c r="V24" i="3" s="1"/>
  <c r="W24" i="3" s="1"/>
  <c r="X24" i="3" s="1"/>
  <c r="Z17" i="3"/>
  <c r="Z19" i="3" l="1"/>
  <c r="AA19" i="3" s="1"/>
  <c r="AB19" i="3" s="1"/>
  <c r="AC19" i="3" s="1"/>
  <c r="AD19" i="3" s="1"/>
  <c r="AE19" i="3" s="1"/>
  <c r="AF19" i="3" s="1"/>
  <c r="Z20" i="3" s="1"/>
  <c r="AA20" i="3" s="1"/>
  <c r="AB20" i="3" s="1"/>
  <c r="AC20" i="3" s="1"/>
  <c r="AD20" i="3" s="1"/>
  <c r="AE20" i="3" s="1"/>
  <c r="AF20" i="3" s="1"/>
  <c r="Z21" i="3" s="1"/>
  <c r="AA21" i="3" s="1"/>
  <c r="AB21" i="3" s="1"/>
  <c r="AC21" i="3" s="1"/>
  <c r="AD21" i="3" s="1"/>
  <c r="AE21" i="3" s="1"/>
  <c r="AF21" i="3" s="1"/>
  <c r="Z22" i="3" s="1"/>
  <c r="AA22" i="3" s="1"/>
  <c r="AB22" i="3" s="1"/>
  <c r="AC22" i="3" s="1"/>
  <c r="AD22" i="3" s="1"/>
  <c r="AE22" i="3" s="1"/>
  <c r="AF22" i="3" s="1"/>
  <c r="Z23" i="3" s="1"/>
  <c r="AA23" i="3" s="1"/>
  <c r="AB23" i="3" s="1"/>
  <c r="AC23" i="3" s="1"/>
  <c r="AD23" i="3" s="1"/>
  <c r="AE23" i="3" s="1"/>
  <c r="AF23" i="3" s="1"/>
  <c r="Z24" i="3" s="1"/>
  <c r="AA24" i="3" s="1"/>
  <c r="AB24" i="3" s="1"/>
  <c r="AC24" i="3" s="1"/>
  <c r="AD24" i="3" s="1"/>
  <c r="AE24" i="3" s="1"/>
  <c r="AF24" i="3" s="1"/>
  <c r="B28" i="3"/>
  <c r="J28" i="3" l="1"/>
  <c r="B30" i="3"/>
  <c r="C30" i="3" s="1"/>
  <c r="D30" i="3" s="1"/>
  <c r="E30" i="3" s="1"/>
  <c r="F30" i="3" s="1"/>
  <c r="G30" i="3" s="1"/>
  <c r="H30" i="3" s="1"/>
  <c r="B31" i="3" s="1"/>
  <c r="C31" i="3" s="1"/>
  <c r="D31" i="3" s="1"/>
  <c r="E31" i="3" s="1"/>
  <c r="F31" i="3" s="1"/>
  <c r="G31" i="3" s="1"/>
  <c r="H31" i="3" s="1"/>
  <c r="B32" i="3" s="1"/>
  <c r="C32" i="3" s="1"/>
  <c r="D32" i="3" s="1"/>
  <c r="E32" i="3" s="1"/>
  <c r="F32" i="3" s="1"/>
  <c r="G32" i="3" s="1"/>
  <c r="H32" i="3" s="1"/>
  <c r="B33" i="3" s="1"/>
  <c r="C33" i="3" s="1"/>
  <c r="D33" i="3" s="1"/>
  <c r="E33" i="3" s="1"/>
  <c r="F33" i="3" s="1"/>
  <c r="G33" i="3" s="1"/>
  <c r="H33" i="3" s="1"/>
  <c r="B34" i="3" s="1"/>
  <c r="C34" i="3" s="1"/>
  <c r="D34" i="3" s="1"/>
  <c r="E34" i="3" s="1"/>
  <c r="F34" i="3" s="1"/>
  <c r="G34" i="3" s="1"/>
  <c r="H34" i="3" s="1"/>
  <c r="B35" i="3" s="1"/>
  <c r="C35" i="3" s="1"/>
  <c r="D35" i="3" s="1"/>
  <c r="E35" i="3" s="1"/>
  <c r="F35" i="3" s="1"/>
  <c r="G35" i="3" s="1"/>
  <c r="H35" i="3" s="1"/>
  <c r="R28" i="3" l="1"/>
  <c r="J30" i="3"/>
  <c r="K30" i="3" s="1"/>
  <c r="L30" i="3" s="1"/>
  <c r="M30" i="3" s="1"/>
  <c r="N30" i="3" s="1"/>
  <c r="O30" i="3" s="1"/>
  <c r="P30" i="3" s="1"/>
  <c r="J31" i="3" s="1"/>
  <c r="K31" i="3" s="1"/>
  <c r="L31" i="3" s="1"/>
  <c r="M31" i="3" s="1"/>
  <c r="N31" i="3" s="1"/>
  <c r="O31" i="3" s="1"/>
  <c r="P31" i="3" s="1"/>
  <c r="J32" i="3" s="1"/>
  <c r="K32" i="3" s="1"/>
  <c r="L32" i="3" s="1"/>
  <c r="M32" i="3" s="1"/>
  <c r="N32" i="3" s="1"/>
  <c r="O32" i="3" s="1"/>
  <c r="P32" i="3" s="1"/>
  <c r="J33" i="3" s="1"/>
  <c r="K33" i="3" s="1"/>
  <c r="L33" i="3" s="1"/>
  <c r="M33" i="3" s="1"/>
  <c r="N33" i="3" s="1"/>
  <c r="O33" i="3" s="1"/>
  <c r="P33" i="3" s="1"/>
  <c r="J34" i="3" s="1"/>
  <c r="K34" i="3" s="1"/>
  <c r="L34" i="3" s="1"/>
  <c r="M34" i="3" s="1"/>
  <c r="N34" i="3" s="1"/>
  <c r="O34" i="3" s="1"/>
  <c r="P34" i="3" s="1"/>
  <c r="J35" i="3" s="1"/>
  <c r="K35" i="3" s="1"/>
  <c r="L35" i="3" s="1"/>
  <c r="M35" i="3" s="1"/>
  <c r="N35" i="3" s="1"/>
  <c r="O35" i="3" s="1"/>
  <c r="P35" i="3" s="1"/>
  <c r="Z28" i="3" l="1"/>
  <c r="Z30" i="3" s="1"/>
  <c r="AA30" i="3" s="1"/>
  <c r="AB30" i="3" s="1"/>
  <c r="AC30" i="3" s="1"/>
  <c r="AD30" i="3" s="1"/>
  <c r="AE30" i="3" s="1"/>
  <c r="AF30" i="3" s="1"/>
  <c r="Z31" i="3" s="1"/>
  <c r="AA31" i="3" s="1"/>
  <c r="AB31" i="3" s="1"/>
  <c r="AC31" i="3" s="1"/>
  <c r="AD31" i="3" s="1"/>
  <c r="AE31" i="3" s="1"/>
  <c r="AF31" i="3" s="1"/>
  <c r="Z32" i="3" s="1"/>
  <c r="AA32" i="3" s="1"/>
  <c r="AB32" i="3" s="1"/>
  <c r="AC32" i="3" s="1"/>
  <c r="AD32" i="3" s="1"/>
  <c r="AE32" i="3" s="1"/>
  <c r="AF32" i="3" s="1"/>
  <c r="Z33" i="3" s="1"/>
  <c r="AA33" i="3" s="1"/>
  <c r="AB33" i="3" s="1"/>
  <c r="AC33" i="3" s="1"/>
  <c r="AD33" i="3" s="1"/>
  <c r="AE33" i="3" s="1"/>
  <c r="AF33" i="3" s="1"/>
  <c r="Z34" i="3" s="1"/>
  <c r="AA34" i="3" s="1"/>
  <c r="AB34" i="3" s="1"/>
  <c r="AC34" i="3" s="1"/>
  <c r="AD34" i="3" s="1"/>
  <c r="AE34" i="3" s="1"/>
  <c r="AF34" i="3" s="1"/>
  <c r="Z35" i="3" s="1"/>
  <c r="AA35" i="3" s="1"/>
  <c r="AB35" i="3" s="1"/>
  <c r="AC35" i="3" s="1"/>
  <c r="AD35" i="3" s="1"/>
  <c r="AE35" i="3" s="1"/>
  <c r="AF35" i="3" s="1"/>
  <c r="R30" i="3"/>
  <c r="S30" i="3" s="1"/>
  <c r="T30" i="3" s="1"/>
  <c r="U30" i="3" s="1"/>
  <c r="V30" i="3" s="1"/>
  <c r="W30" i="3" s="1"/>
  <c r="X30" i="3" s="1"/>
  <c r="R31" i="3" s="1"/>
  <c r="S31" i="3" s="1"/>
  <c r="T31" i="3" s="1"/>
  <c r="U31" i="3" s="1"/>
  <c r="V31" i="3" s="1"/>
  <c r="W31" i="3" s="1"/>
  <c r="X31" i="3" s="1"/>
  <c r="R32" i="3" s="1"/>
  <c r="S32" i="3" s="1"/>
  <c r="T32" i="3" s="1"/>
  <c r="U32" i="3" s="1"/>
  <c r="V32" i="3" s="1"/>
  <c r="W32" i="3" s="1"/>
  <c r="X32" i="3" s="1"/>
  <c r="R33" i="3" s="1"/>
  <c r="S33" i="3" s="1"/>
  <c r="T33" i="3" s="1"/>
  <c r="U33" i="3" s="1"/>
  <c r="V33" i="3" s="1"/>
  <c r="W33" i="3" s="1"/>
  <c r="X33" i="3" s="1"/>
  <c r="R34" i="3" s="1"/>
  <c r="S34" i="3" s="1"/>
  <c r="T34" i="3" s="1"/>
  <c r="U34" i="3" s="1"/>
  <c r="V34" i="3" s="1"/>
  <c r="W34" i="3" s="1"/>
  <c r="X34" i="3" s="1"/>
  <c r="R35" i="3" s="1"/>
  <c r="S35" i="3" s="1"/>
  <c r="T35" i="3" s="1"/>
  <c r="U35" i="3" s="1"/>
  <c r="V35" i="3" s="1"/>
  <c r="W35" i="3" s="1"/>
  <c r="X35" i="3" s="1"/>
</calcChain>
</file>

<file path=xl/sharedStrings.xml><?xml version="1.0" encoding="utf-8"?>
<sst xmlns="http://schemas.openxmlformats.org/spreadsheetml/2006/main" count="100" uniqueCount="75">
  <si>
    <t>IDEA Bluff Springs**</t>
  </si>
  <si>
    <t>IDEA Pflugerville**</t>
  </si>
  <si>
    <t>IDEA Austin Health Professions**</t>
  </si>
  <si>
    <t>1901 Wells Branch Pkwy., Pflugerville, TX 78660</t>
  </si>
  <si>
    <t>5816 Wilcab Rd., Austin, TX 78721</t>
  </si>
  <si>
    <t>1700 E. Slaughter Ln., Austin, TX 78744</t>
  </si>
  <si>
    <t>2025-2026</t>
  </si>
  <si>
    <t>2026-2027</t>
  </si>
  <si>
    <t>2027-2028</t>
  </si>
  <si>
    <t>Student Transportation Data</t>
  </si>
  <si>
    <r>
      <t xml:space="preserve">                                                                     </t>
    </r>
    <r>
      <rPr>
        <b/>
        <sz val="11"/>
        <color theme="1"/>
        <rFont val="Aptos Narrow"/>
        <family val="2"/>
        <scheme val="minor"/>
      </rPr>
      <t xml:space="preserve">       Number of days of operation (based on 2025-2026 school year) = 173 days</t>
    </r>
  </si>
  <si>
    <t>ACCEPTANCE OF PROPOSAL</t>
  </si>
  <si>
    <t>AUTHORIZED CLIENT SIGNATURE</t>
  </si>
  <si>
    <t>CAMPUS</t>
  </si>
  <si>
    <t>ADDRESS</t>
  </si>
  <si>
    <t>TOTAL BUSES
REQUIRED</t>
  </si>
  <si>
    <t>DATE OF 
ACCEPTANCE
(mm/dd/yyyy)</t>
  </si>
  <si>
    <t>IDEA Public Schools AUS | 2025-26 Academic Calendar</t>
  </si>
  <si>
    <t>AUS</t>
  </si>
  <si>
    <t xml:space="preserve">Year </t>
  </si>
  <si>
    <t xml:space="preserve">Month </t>
  </si>
  <si>
    <t xml:space="preserve">Start Day </t>
  </si>
  <si>
    <t>1:Sun, 2:Mon …</t>
  </si>
  <si>
    <t>Legend</t>
  </si>
  <si>
    <t>Quarter</t>
  </si>
  <si>
    <t>End of Quarter</t>
  </si>
  <si>
    <t>Total Days</t>
  </si>
  <si>
    <t>First/Last Day of School</t>
  </si>
  <si>
    <t>First Day of School (FDOS)</t>
  </si>
  <si>
    <t>Last Day of School (LDOS)</t>
  </si>
  <si>
    <t>Bad Weather Days</t>
  </si>
  <si>
    <t>None</t>
  </si>
  <si>
    <t>Student Family Engagement Day</t>
  </si>
  <si>
    <t>Operating Days</t>
  </si>
  <si>
    <t>Instructional</t>
  </si>
  <si>
    <t>Teacher</t>
  </si>
  <si>
    <t>Total Student Days</t>
  </si>
  <si>
    <t>Total Staff Days</t>
  </si>
  <si>
    <t>Professional Development</t>
  </si>
  <si>
    <t>BOY PD 7/28/25 - 8/8/2025</t>
  </si>
  <si>
    <t>CC1 - Date from DISHA</t>
  </si>
  <si>
    <t>PD Day - 9/12/2025</t>
  </si>
  <si>
    <t>CC2 - 10/9/2025</t>
  </si>
  <si>
    <t>CC3 - 01/5/2026</t>
  </si>
  <si>
    <t>PD Day - 1/6/2025</t>
  </si>
  <si>
    <t>PD - 02/6/2026</t>
  </si>
  <si>
    <t>CC4 - 3/13/2026</t>
  </si>
  <si>
    <t>Early Release Days</t>
  </si>
  <si>
    <t xml:space="preserve">None </t>
  </si>
  <si>
    <t>School Vacations</t>
  </si>
  <si>
    <t>Labor Day - 09/01/2025</t>
  </si>
  <si>
    <t>Fall Break - 10/10/2025</t>
  </si>
  <si>
    <t>Indigenous People Day - 10/13/25</t>
  </si>
  <si>
    <t>Thanksgiving Break - 11/24/25 - 11/28/25</t>
  </si>
  <si>
    <t>Winter Break - 12/22/25 - 01/02/26</t>
  </si>
  <si>
    <t>MLK Jr Day - 01/19/26</t>
  </si>
  <si>
    <t>District Vacation - 2/16/2026</t>
  </si>
  <si>
    <t>Spring Break - 03/16/26 - 03/20/26</t>
  </si>
  <si>
    <t>Total School Days</t>
  </si>
  <si>
    <t>Firm Name:</t>
  </si>
  <si>
    <t>Contact Person/Position:</t>
  </si>
  <si>
    <t xml:space="preserve">Address: </t>
  </si>
  <si>
    <t xml:space="preserve">Email: </t>
  </si>
  <si>
    <t xml:space="preserve">Phone Number: </t>
  </si>
  <si>
    <t>Authorization of Proposed Pricing:</t>
  </si>
  <si>
    <t>Additional Information:</t>
  </si>
  <si>
    <t>Grand Total(s) by Contract Year:</t>
  </si>
  <si>
    <t>Grand Total (Overall):</t>
  </si>
  <si>
    <r>
      <rPr>
        <b/>
        <sz val="11"/>
        <color theme="1"/>
        <rFont val="Aptos Narrow"/>
        <family val="2"/>
        <scheme val="minor"/>
      </rPr>
      <t>*</t>
    </r>
    <r>
      <rPr>
        <sz val="11"/>
        <color theme="1"/>
        <rFont val="Aptos Narrow"/>
        <family val="2"/>
        <scheme val="minor"/>
      </rPr>
      <t xml:space="preserve"> Standard (Routes run morning, mid-day, and afternoon transporting students from hime to school, school to school, and/or from school to home)</t>
    </r>
  </si>
  <si>
    <r>
      <rPr>
        <b/>
        <sz val="11"/>
        <color theme="1"/>
        <rFont val="Aptos Narrow"/>
        <family val="2"/>
        <scheme val="minor"/>
      </rPr>
      <t>*</t>
    </r>
    <r>
      <rPr>
        <sz val="11"/>
        <color theme="1"/>
        <rFont val="Aptos Narrow"/>
        <family val="2"/>
        <scheme val="minor"/>
      </rPr>
      <t>Special Needs (routes requiring lifts, aides or monitors and requiring compliance with all ADA specifications)</t>
    </r>
  </si>
  <si>
    <t>Attachment K: Proposed Pricing 
RFP #35-BBS-0425 Austin Outsourcing Transportation</t>
  </si>
  <si>
    <t>Additional Fees (if applicable)</t>
  </si>
  <si>
    <t>Pricing Matrix:</t>
  </si>
  <si>
    <t>Pricing should equal all 4 buses pricing, per campus.</t>
  </si>
  <si>
    <t>By signing this Proposed Pricing, you acknowledge and agree to the Scope of Work and Terms and Conditions outlined in the provided Solicitation document. Additionally, you agree that payment for services rendered will be made in accordance with the specified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</si>
</sst>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
    <numFmt numFmtId="165" formatCode="d"/>
    <numFmt numFmtId="166" formatCode="_([$$-409]* #,##0.00_);_([$$-409]* \(#,##0.00\);_([$$-409]* &quot;-&quot;??_);_(@_)"/>
  </numFmts>
  <fonts count="32">
    <font>
      <sz val="11"/>
      <color theme="1"/>
      <name val="Aptos Narrow"/>
      <family val="2"/>
      <scheme val="minor"/>
    </font>
    <font>
      <b/>
      <sz val="11"/>
      <color theme="1"/>
      <name val="Aptos Narrow"/>
      <family val="2"/>
      <scheme val="minor"/>
    </font>
    <font>
      <sz val="10"/>
      <color theme="1"/>
      <name val="Aptos Narrow"/>
      <family val="2"/>
      <scheme val="minor"/>
    </font>
    <font>
      <sz val="10"/>
      <name val="Arial"/>
      <family val="2"/>
    </font>
    <font>
      <b/>
      <sz val="26"/>
      <color theme="0"/>
      <name val="Proxima Nova Regular"/>
    </font>
    <font>
      <sz val="10"/>
      <name val="Proxima Nova Regular"/>
    </font>
    <font>
      <b/>
      <sz val="11"/>
      <name val="Proxima Nova Regular"/>
    </font>
    <font>
      <sz val="11"/>
      <name val="Proxima Nova Regular"/>
    </font>
    <font>
      <i/>
      <sz val="9"/>
      <color theme="1" tint="0.249977111117893"/>
      <name val="Proxima Nova Regular"/>
    </font>
    <font>
      <sz val="8"/>
      <name val="Proxima Nova Regular"/>
    </font>
    <font>
      <b/>
      <sz val="12"/>
      <color theme="1" tint="0.34998626667073579"/>
      <name val="Proxima Nova Regular"/>
    </font>
    <font>
      <u/>
      <sz val="10"/>
      <color indexed="12"/>
      <name val="Tahoma"/>
      <family val="2"/>
    </font>
    <font>
      <sz val="10"/>
      <color theme="1" tint="0.499984740745262"/>
      <name val="Proxima Nova Regular"/>
    </font>
    <font>
      <sz val="14"/>
      <name val="Proxima Nova Regular"/>
    </font>
    <font>
      <b/>
      <sz val="15"/>
      <color theme="0"/>
      <name val="Proxima Nova Regular"/>
    </font>
    <font>
      <b/>
      <sz val="16"/>
      <color theme="0"/>
      <name val="Proxima Nova Regular"/>
    </font>
    <font>
      <b/>
      <sz val="14"/>
      <color theme="0"/>
      <name val="Proxima Nova Regular"/>
    </font>
    <font>
      <sz val="12"/>
      <name val="Proxima Nova Regular"/>
    </font>
    <font>
      <b/>
      <sz val="10"/>
      <color theme="1" tint="0.249977111117893"/>
      <name val="Proxima Nova Regular"/>
    </font>
    <font>
      <i/>
      <sz val="14"/>
      <name val="Proxima Nova Regular"/>
    </font>
    <font>
      <b/>
      <sz val="12"/>
      <name val="Proxima Nova Regular"/>
    </font>
    <font>
      <b/>
      <sz val="12"/>
      <color rgb="FFFF0000"/>
      <name val="Proxima Nova Regular"/>
    </font>
    <font>
      <i/>
      <sz val="14"/>
      <color theme="0"/>
      <name val="Proxima Nova Regular"/>
    </font>
    <font>
      <b/>
      <sz val="14"/>
      <name val="Proxima Nova Regular"/>
    </font>
    <font>
      <sz val="14"/>
      <color theme="1"/>
      <name val="Proxima Nova Regular"/>
    </font>
    <font>
      <i/>
      <sz val="12"/>
      <name val="Proxima Nova Regular"/>
    </font>
    <font>
      <b/>
      <sz val="10"/>
      <name val="Proxima Nova Regular"/>
    </font>
    <font>
      <b/>
      <sz val="16"/>
      <color theme="1"/>
      <name val="Aptos Narrow"/>
      <family val="2"/>
      <scheme val="minor"/>
    </font>
    <font>
      <b/>
      <sz val="9"/>
      <color theme="0"/>
      <name val="Aptos Narrow"/>
      <family val="2"/>
      <scheme val="minor"/>
    </font>
    <font>
      <b/>
      <sz val="9"/>
      <color theme="1"/>
      <name val="Aptos Narrow"/>
      <family val="2"/>
      <scheme val="minor"/>
    </font>
    <font>
      <sz val="9"/>
      <color theme="1"/>
      <name val="Aptos Narrow"/>
      <family val="2"/>
      <scheme val="minor"/>
    </font>
    <font>
      <b/>
      <sz val="9"/>
      <color rgb="FFFF0000"/>
      <name val="Aptos Narrow"/>
      <family val="2"/>
      <scheme val="minor"/>
    </font>
  </fonts>
  <fills count="20">
    <fill>
      <patternFill patternType="none"/>
    </fill>
    <fill>
      <patternFill patternType="gray125"/>
    </fill>
    <fill>
      <patternFill patternType="solid">
        <fgColor theme="3" tint="0.49998474074526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DF74"/>
        <bgColor indexed="64"/>
      </patternFill>
    </fill>
    <fill>
      <patternFill patternType="solid">
        <fgColor rgb="FF92D050"/>
        <bgColor indexed="64"/>
      </patternFill>
    </fill>
    <fill>
      <patternFill patternType="solid">
        <fgColor rgb="FFFFC000"/>
        <bgColor indexed="64"/>
      </patternFill>
    </fill>
    <fill>
      <patternFill patternType="solid">
        <fgColor rgb="FFFF0066"/>
        <bgColor indexed="64"/>
      </patternFill>
    </fill>
    <fill>
      <patternFill patternType="solid">
        <fgColor theme="2"/>
        <bgColor indexed="64"/>
      </patternFill>
    </fill>
    <fill>
      <patternFill patternType="solid">
        <fgColor theme="9"/>
        <bgColor indexed="64"/>
      </patternFill>
    </fill>
    <fill>
      <patternFill patternType="solid">
        <fgColor rgb="FF7030A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0" fontId="3" fillId="0" borderId="0"/>
    <xf numFmtId="0" fontId="11" fillId="0" borderId="0" applyNumberFormat="0" applyFill="0" applyBorder="0" applyAlignment="0" applyProtection="0">
      <alignment vertical="top"/>
      <protection locked="0"/>
    </xf>
  </cellStyleXfs>
  <cellXfs count="174">
    <xf numFmtId="0" fontId="0" fillId="0" borderId="0" xfId="0"/>
    <xf numFmtId="0" fontId="5" fillId="0" borderId="0" xfId="1" applyFont="1"/>
    <xf numFmtId="0" fontId="5" fillId="5" borderId="0" xfId="1" applyFont="1" applyFill="1"/>
    <xf numFmtId="0" fontId="5" fillId="5" borderId="0" xfId="1" applyFont="1" applyFill="1" applyAlignment="1">
      <alignment vertical="center"/>
    </xf>
    <xf numFmtId="0" fontId="6" fillId="5" borderId="0" xfId="1" applyFont="1" applyFill="1" applyAlignment="1">
      <alignment horizontal="right" vertical="center"/>
    </xf>
    <xf numFmtId="0" fontId="7" fillId="5" borderId="0" xfId="1" applyFont="1" applyFill="1" applyAlignment="1">
      <alignment vertical="center"/>
    </xf>
    <xf numFmtId="0" fontId="8" fillId="5" borderId="0" xfId="1" applyFont="1" applyFill="1" applyAlignment="1">
      <alignment horizontal="left" vertical="center" indent="1"/>
    </xf>
    <xf numFmtId="0" fontId="9" fillId="5" borderId="0" xfId="1" applyFont="1" applyFill="1" applyAlignment="1">
      <alignment horizontal="right" vertical="center"/>
    </xf>
    <xf numFmtId="0" fontId="10" fillId="0" borderId="0" xfId="1" applyFont="1" applyAlignment="1">
      <alignment vertical="center"/>
    </xf>
    <xf numFmtId="0" fontId="12" fillId="0" borderId="0" xfId="2" applyFont="1" applyAlignment="1" applyProtection="1">
      <alignment vertical="center"/>
    </xf>
    <xf numFmtId="0" fontId="5" fillId="0" borderId="0" xfId="1" applyFont="1" applyAlignment="1">
      <alignment vertical="center"/>
    </xf>
    <xf numFmtId="0" fontId="13" fillId="0" borderId="0" xfId="1" applyFont="1"/>
    <xf numFmtId="0" fontId="13" fillId="0" borderId="0" xfId="1" applyFont="1" applyAlignment="1">
      <alignment vertical="center"/>
    </xf>
    <xf numFmtId="0" fontId="13" fillId="0" borderId="20" xfId="1" applyFont="1" applyBorder="1" applyAlignment="1">
      <alignment horizontal="center"/>
    </xf>
    <xf numFmtId="0" fontId="17" fillId="0" borderId="0" xfId="1" applyFont="1" applyAlignment="1">
      <alignment vertical="center"/>
    </xf>
    <xf numFmtId="0" fontId="18" fillId="7" borderId="0" xfId="1" applyFont="1" applyFill="1" applyAlignment="1">
      <alignment horizontal="center" vertical="center"/>
    </xf>
    <xf numFmtId="0" fontId="17" fillId="0" borderId="0" xfId="1" applyFont="1"/>
    <xf numFmtId="165" fontId="20" fillId="0" borderId="0" xfId="1" applyNumberFormat="1" applyFont="1" applyAlignment="1">
      <alignment horizontal="center" vertical="center"/>
    </xf>
    <xf numFmtId="165" fontId="20" fillId="10" borderId="0" xfId="1" applyNumberFormat="1" applyFont="1" applyFill="1" applyAlignment="1">
      <alignment horizontal="center" vertical="center"/>
    </xf>
    <xf numFmtId="165" fontId="20" fillId="11" borderId="0" xfId="1" applyNumberFormat="1" applyFont="1" applyFill="1" applyAlignment="1">
      <alignment horizontal="center" vertical="center"/>
    </xf>
    <xf numFmtId="165" fontId="20" fillId="6" borderId="0" xfId="1" applyNumberFormat="1" applyFont="1" applyFill="1" applyAlignment="1">
      <alignment horizontal="center" vertical="center"/>
    </xf>
    <xf numFmtId="165" fontId="20" fillId="8" borderId="0" xfId="1" applyNumberFormat="1" applyFont="1" applyFill="1" applyAlignment="1">
      <alignment horizontal="center" vertical="center"/>
    </xf>
    <xf numFmtId="165" fontId="21" fillId="0" borderId="0" xfId="1" applyNumberFormat="1" applyFont="1" applyAlignment="1">
      <alignment horizontal="center" vertical="center"/>
    </xf>
    <xf numFmtId="165" fontId="20" fillId="13" borderId="0" xfId="1" applyNumberFormat="1" applyFont="1" applyFill="1" applyAlignment="1">
      <alignment horizontal="center" vertical="center"/>
    </xf>
    <xf numFmtId="165" fontId="20" fillId="14" borderId="0" xfId="1" applyNumberFormat="1" applyFont="1" applyFill="1" applyAlignment="1">
      <alignment horizontal="center" vertical="center"/>
    </xf>
    <xf numFmtId="165" fontId="21" fillId="10" borderId="0" xfId="1" applyNumberFormat="1" applyFont="1" applyFill="1" applyAlignment="1">
      <alignment horizontal="center" vertical="center"/>
    </xf>
    <xf numFmtId="165" fontId="21" fillId="8" borderId="0" xfId="1" applyNumberFormat="1" applyFont="1" applyFill="1" applyAlignment="1">
      <alignment horizontal="center" vertical="center"/>
    </xf>
    <xf numFmtId="0" fontId="5" fillId="13" borderId="31" xfId="1" applyFont="1" applyFill="1" applyBorder="1"/>
    <xf numFmtId="0" fontId="5" fillId="13" borderId="32" xfId="1" applyFont="1" applyFill="1" applyBorder="1"/>
    <xf numFmtId="0" fontId="5" fillId="0" borderId="0" xfId="1" applyFont="1" applyAlignment="1">
      <alignment horizontal="right"/>
    </xf>
    <xf numFmtId="0" fontId="1" fillId="16" borderId="5" xfId="0" applyFont="1" applyFill="1" applyBorder="1"/>
    <xf numFmtId="0" fontId="1" fillId="16" borderId="5" xfId="0" applyFont="1" applyFill="1" applyBorder="1" applyAlignment="1">
      <alignment horizontal="left" vertical="center" wrapText="1"/>
    </xf>
    <xf numFmtId="0" fontId="1" fillId="16" borderId="35" xfId="0" applyFont="1" applyFill="1" applyBorder="1"/>
    <xf numFmtId="0" fontId="1" fillId="0" borderId="9" xfId="0" applyFont="1" applyBorder="1"/>
    <xf numFmtId="0" fontId="1" fillId="18" borderId="14" xfId="0" applyFont="1" applyFill="1" applyBorder="1" applyAlignment="1">
      <alignment horizontal="center"/>
    </xf>
    <xf numFmtId="0" fontId="1" fillId="18" borderId="15" xfId="0" applyFont="1" applyFill="1" applyBorder="1" applyAlignment="1">
      <alignment horizontal="center"/>
    </xf>
    <xf numFmtId="0" fontId="1" fillId="18" borderId="16" xfId="0" applyFont="1" applyFill="1" applyBorder="1" applyAlignment="1">
      <alignment horizontal="center"/>
    </xf>
    <xf numFmtId="0" fontId="29" fillId="0" borderId="5" xfId="0" applyFont="1" applyBorder="1"/>
    <xf numFmtId="0" fontId="30" fillId="0" borderId="1" xfId="0" applyFont="1" applyBorder="1"/>
    <xf numFmtId="0" fontId="0" fillId="18" borderId="14" xfId="0" applyFill="1" applyBorder="1"/>
    <xf numFmtId="0" fontId="0" fillId="18" borderId="15" xfId="0" applyFill="1" applyBorder="1"/>
    <xf numFmtId="0" fontId="0" fillId="18" borderId="16" xfId="0" applyFill="1" applyBorder="1"/>
    <xf numFmtId="0" fontId="28" fillId="2" borderId="39" xfId="0" applyFont="1" applyFill="1" applyBorder="1" applyAlignment="1">
      <alignment horizontal="center"/>
    </xf>
    <xf numFmtId="0" fontId="28" fillId="2" borderId="32" xfId="0" applyFont="1" applyFill="1" applyBorder="1" applyAlignment="1">
      <alignment horizontal="center"/>
    </xf>
    <xf numFmtId="0" fontId="28" fillId="2" borderId="32" xfId="0" applyFont="1" applyFill="1" applyBorder="1" applyAlignment="1">
      <alignment horizontal="center" wrapText="1"/>
    </xf>
    <xf numFmtId="0" fontId="28" fillId="2" borderId="40" xfId="0" applyFont="1" applyFill="1" applyBorder="1" applyAlignment="1">
      <alignment horizontal="center" wrapText="1"/>
    </xf>
    <xf numFmtId="0" fontId="29" fillId="3" borderId="5" xfId="0" applyFont="1" applyFill="1" applyBorder="1"/>
    <xf numFmtId="0" fontId="30" fillId="3" borderId="1" xfId="0" applyFont="1" applyFill="1" applyBorder="1"/>
    <xf numFmtId="0" fontId="30" fillId="3" borderId="1" xfId="0" applyFont="1" applyFill="1" applyBorder="1" applyAlignment="1">
      <alignment horizontal="center"/>
    </xf>
    <xf numFmtId="0" fontId="30" fillId="0" borderId="1" xfId="0" applyFont="1" applyBorder="1" applyAlignment="1">
      <alignment horizontal="center"/>
    </xf>
    <xf numFmtId="0" fontId="29" fillId="3" borderId="7" xfId="0" applyFont="1" applyFill="1" applyBorder="1"/>
    <xf numFmtId="0" fontId="30" fillId="3" borderId="8" xfId="0" applyFont="1" applyFill="1" applyBorder="1"/>
    <xf numFmtId="0" fontId="30" fillId="3" borderId="8" xfId="0" applyFont="1" applyFill="1" applyBorder="1" applyAlignment="1">
      <alignment horizontal="center"/>
    </xf>
    <xf numFmtId="0" fontId="0" fillId="0" borderId="10" xfId="0" applyBorder="1"/>
    <xf numFmtId="0" fontId="0" fillId="0" borderId="9" xfId="0" applyBorder="1"/>
    <xf numFmtId="0" fontId="0" fillId="0" borderId="11" xfId="0" applyBorder="1"/>
    <xf numFmtId="0" fontId="0" fillId="0" borderId="12" xfId="0" applyBorder="1"/>
    <xf numFmtId="0" fontId="0" fillId="0" borderId="13" xfId="0" applyBorder="1"/>
    <xf numFmtId="0" fontId="28" fillId="2" borderId="37" xfId="0" applyFont="1" applyFill="1" applyBorder="1" applyAlignment="1">
      <alignment horizontal="right" wrapText="1"/>
    </xf>
    <xf numFmtId="0" fontId="1" fillId="16" borderId="39" xfId="0" applyFont="1" applyFill="1" applyBorder="1"/>
    <xf numFmtId="166" fontId="0" fillId="3" borderId="1" xfId="0" applyNumberFormat="1" applyFill="1" applyBorder="1"/>
    <xf numFmtId="166" fontId="0" fillId="3" borderId="6" xfId="0" applyNumberFormat="1" applyFill="1" applyBorder="1"/>
    <xf numFmtId="166" fontId="0" fillId="0" borderId="1" xfId="0" applyNumberFormat="1" applyBorder="1"/>
    <xf numFmtId="166" fontId="0" fillId="0" borderId="6" xfId="0" applyNumberFormat="1" applyBorder="1"/>
    <xf numFmtId="166" fontId="0" fillId="13" borderId="34" xfId="0" applyNumberFormat="1" applyFill="1" applyBorder="1"/>
    <xf numFmtId="166" fontId="0" fillId="3" borderId="31" xfId="0" applyNumberFormat="1" applyFill="1" applyBorder="1"/>
    <xf numFmtId="166" fontId="0" fillId="3" borderId="38" xfId="0" applyNumberFormat="1" applyFill="1" applyBorder="1"/>
    <xf numFmtId="166" fontId="0" fillId="19" borderId="26" xfId="0" applyNumberFormat="1" applyFill="1" applyBorder="1"/>
    <xf numFmtId="166" fontId="0" fillId="19" borderId="31" xfId="0" applyNumberFormat="1" applyFill="1" applyBorder="1"/>
    <xf numFmtId="166" fontId="0" fillId="19" borderId="38" xfId="0" applyNumberFormat="1" applyFill="1" applyBorder="1"/>
    <xf numFmtId="0" fontId="1" fillId="18" borderId="2" xfId="0"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29" fillId="3" borderId="14" xfId="0" applyFont="1" applyFill="1" applyBorder="1" applyAlignment="1">
      <alignment horizontal="right" vertical="center"/>
    </xf>
    <xf numFmtId="0" fontId="29" fillId="3" borderId="15" xfId="0" applyFont="1" applyFill="1" applyBorder="1" applyAlignment="1">
      <alignment horizontal="right" vertical="center"/>
    </xf>
    <xf numFmtId="0" fontId="29" fillId="3" borderId="16" xfId="0" applyFont="1" applyFill="1" applyBorder="1" applyAlignment="1">
      <alignment horizontal="right" vertical="center"/>
    </xf>
    <xf numFmtId="166" fontId="0" fillId="8" borderId="14" xfId="0" applyNumberFormat="1" applyFill="1" applyBorder="1" applyAlignment="1">
      <alignment horizontal="center"/>
    </xf>
    <xf numFmtId="166" fontId="0" fillId="8" borderId="15" xfId="0" applyNumberFormat="1" applyFill="1" applyBorder="1" applyAlignment="1">
      <alignment horizontal="center"/>
    </xf>
    <xf numFmtId="166" fontId="0" fillId="8" borderId="16" xfId="0" applyNumberFormat="1" applyFill="1" applyBorder="1" applyAlignment="1">
      <alignment horizontal="center"/>
    </xf>
    <xf numFmtId="0" fontId="1" fillId="18" borderId="41" xfId="0" applyFont="1" applyFill="1" applyBorder="1" applyAlignment="1">
      <alignment horizontal="center" vertical="center"/>
    </xf>
    <xf numFmtId="0" fontId="1" fillId="18" borderId="42" xfId="0" applyFont="1" applyFill="1" applyBorder="1" applyAlignment="1">
      <alignment horizontal="center" vertical="center"/>
    </xf>
    <xf numFmtId="0" fontId="1" fillId="18" borderId="43" xfId="0" applyFont="1" applyFill="1" applyBorder="1" applyAlignment="1">
      <alignment horizontal="center" vertical="center"/>
    </xf>
    <xf numFmtId="0" fontId="1" fillId="17" borderId="27" xfId="0" applyFont="1" applyFill="1" applyBorder="1" applyAlignment="1">
      <alignment horizontal="center"/>
    </xf>
    <xf numFmtId="0" fontId="1" fillId="17" borderId="44" xfId="0" applyFont="1" applyFill="1" applyBorder="1" applyAlignment="1">
      <alignment horizontal="center"/>
    </xf>
    <xf numFmtId="0" fontId="1" fillId="17" borderId="21" xfId="0" applyFont="1" applyFill="1" applyBorder="1" applyAlignment="1">
      <alignment horizontal="center"/>
    </xf>
    <xf numFmtId="0" fontId="1" fillId="17" borderId="33" xfId="0" applyFont="1" applyFill="1" applyBorder="1" applyAlignment="1">
      <alignment horizontal="center"/>
    </xf>
    <xf numFmtId="0" fontId="27" fillId="18" borderId="14" xfId="0" applyFont="1" applyFill="1" applyBorder="1" applyAlignment="1">
      <alignment horizontal="center" wrapText="1"/>
    </xf>
    <xf numFmtId="0" fontId="27" fillId="18" borderId="15" xfId="0" applyFont="1" applyFill="1" applyBorder="1" applyAlignment="1">
      <alignment horizontal="center" wrapText="1"/>
    </xf>
    <xf numFmtId="0" fontId="27" fillId="18" borderId="16" xfId="0" applyFont="1" applyFill="1" applyBorder="1" applyAlignment="1">
      <alignment horizontal="center" wrapText="1"/>
    </xf>
    <xf numFmtId="0" fontId="1" fillId="17" borderId="24" xfId="0" applyFont="1" applyFill="1" applyBorder="1" applyAlignment="1">
      <alignment horizontal="center"/>
    </xf>
    <xf numFmtId="0" fontId="1" fillId="17" borderId="36"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14" fontId="0" fillId="0" borderId="14" xfId="0" applyNumberFormat="1" applyBorder="1" applyAlignment="1">
      <alignment horizontal="center"/>
    </xf>
    <xf numFmtId="14" fontId="0" fillId="0" borderId="16" xfId="0" applyNumberFormat="1" applyBorder="1" applyAlignment="1">
      <alignment horizontal="center"/>
    </xf>
    <xf numFmtId="0" fontId="31" fillId="18" borderId="14" xfId="0" applyFont="1" applyFill="1" applyBorder="1" applyAlignment="1">
      <alignment horizontal="center" wrapText="1"/>
    </xf>
    <xf numFmtId="0" fontId="0" fillId="18" borderId="15" xfId="0" applyFill="1" applyBorder="1" applyAlignment="1">
      <alignment horizontal="center" wrapText="1"/>
    </xf>
    <xf numFmtId="0" fontId="0" fillId="18" borderId="16" xfId="0" applyFill="1" applyBorder="1" applyAlignment="1">
      <alignment horizontal="center" wrapText="1"/>
    </xf>
    <xf numFmtId="0" fontId="29" fillId="19" borderId="14" xfId="0" applyFont="1" applyFill="1" applyBorder="1" applyAlignment="1">
      <alignment horizontal="right"/>
    </xf>
    <xf numFmtId="0" fontId="29" fillId="19" borderId="15" xfId="0" applyFont="1" applyFill="1" applyBorder="1" applyAlignment="1">
      <alignment horizontal="right"/>
    </xf>
    <xf numFmtId="0" fontId="29" fillId="19" borderId="16" xfId="0" applyFont="1" applyFill="1" applyBorder="1" applyAlignment="1">
      <alignment horizontal="right"/>
    </xf>
    <xf numFmtId="0" fontId="15" fillId="6" borderId="1" xfId="1" applyFont="1" applyFill="1" applyBorder="1" applyAlignment="1">
      <alignment horizontal="center"/>
    </xf>
    <xf numFmtId="0" fontId="16" fillId="6" borderId="1" xfId="1" applyFont="1" applyFill="1" applyBorder="1" applyAlignment="1">
      <alignment horizontal="center"/>
    </xf>
    <xf numFmtId="0" fontId="19" fillId="8" borderId="1" xfId="1" applyFont="1" applyFill="1" applyBorder="1" applyAlignment="1">
      <alignment horizontal="center"/>
    </xf>
    <xf numFmtId="0" fontId="13" fillId="9" borderId="1" xfId="1" applyFont="1" applyFill="1" applyBorder="1" applyAlignment="1">
      <alignment horizontal="center" vertical="center"/>
    </xf>
    <xf numFmtId="14" fontId="13" fillId="0" borderId="1" xfId="1" applyNumberFormat="1" applyFont="1" applyBorder="1" applyAlignment="1">
      <alignment horizontal="center" vertical="center"/>
    </xf>
    <xf numFmtId="0" fontId="13" fillId="0" borderId="1" xfId="1" applyFont="1" applyBorder="1" applyAlignment="1">
      <alignment horizontal="center" vertical="center"/>
    </xf>
    <xf numFmtId="1" fontId="13" fillId="0" borderId="1" xfId="1" applyNumberFormat="1" applyFont="1" applyBorder="1" applyAlignment="1">
      <alignment horizontal="center"/>
    </xf>
    <xf numFmtId="0" fontId="4" fillId="4" borderId="0" xfId="1" applyFont="1" applyFill="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164" fontId="14" fillId="6" borderId="0" xfId="1" applyNumberFormat="1" applyFont="1" applyFill="1" applyAlignment="1">
      <alignment horizontal="center" vertical="center"/>
    </xf>
    <xf numFmtId="0" fontId="22" fillId="12" borderId="1" xfId="1" applyFont="1" applyFill="1" applyBorder="1" applyAlignment="1">
      <alignment horizontal="center"/>
    </xf>
    <xf numFmtId="0" fontId="17" fillId="0" borderId="21" xfId="1" applyFont="1" applyBorder="1" applyAlignment="1">
      <alignment horizontal="center"/>
    </xf>
    <xf numFmtId="0" fontId="17" fillId="0" borderId="22" xfId="1" applyFont="1" applyBorder="1" applyAlignment="1">
      <alignment horizontal="center"/>
    </xf>
    <xf numFmtId="0" fontId="17" fillId="0" borderId="23" xfId="1" applyFont="1" applyBorder="1" applyAlignment="1">
      <alignment horizontal="center"/>
    </xf>
    <xf numFmtId="0" fontId="22" fillId="11" borderId="21" xfId="1" applyFont="1" applyFill="1" applyBorder="1" applyAlignment="1">
      <alignment horizontal="center"/>
    </xf>
    <xf numFmtId="0" fontId="22" fillId="11" borderId="22" xfId="1" applyFont="1" applyFill="1" applyBorder="1" applyAlignment="1">
      <alignment horizontal="center"/>
    </xf>
    <xf numFmtId="0" fontId="22" fillId="11" borderId="23" xfId="1" applyFont="1" applyFill="1" applyBorder="1" applyAlignment="1">
      <alignment horizontal="center"/>
    </xf>
    <xf numFmtId="0" fontId="23" fillId="13" borderId="1" xfId="1" applyFont="1" applyFill="1" applyBorder="1" applyAlignment="1">
      <alignment horizontal="center"/>
    </xf>
    <xf numFmtId="0" fontId="20" fillId="0" borderId="21" xfId="1" applyFont="1" applyBorder="1" applyAlignment="1">
      <alignment horizontal="center"/>
    </xf>
    <xf numFmtId="0" fontId="20" fillId="0" borderId="22" xfId="1" applyFont="1" applyBorder="1" applyAlignment="1">
      <alignment horizontal="center"/>
    </xf>
    <xf numFmtId="0" fontId="20" fillId="0" borderId="23" xfId="1" applyFont="1" applyBorder="1" applyAlignment="1">
      <alignment horizontal="center"/>
    </xf>
    <xf numFmtId="14" fontId="17" fillId="0" borderId="21" xfId="1" applyNumberFormat="1" applyFont="1" applyBorder="1" applyAlignment="1">
      <alignment horizontal="center"/>
    </xf>
    <xf numFmtId="14" fontId="17" fillId="0" borderId="23" xfId="1" applyNumberFormat="1" applyFont="1" applyBorder="1" applyAlignment="1">
      <alignment horizontal="center"/>
    </xf>
    <xf numFmtId="14" fontId="17" fillId="0" borderId="24" xfId="1" applyNumberFormat="1" applyFont="1" applyBorder="1" applyAlignment="1">
      <alignment horizontal="center"/>
    </xf>
    <xf numFmtId="0" fontId="17" fillId="0" borderId="25" xfId="1" applyFont="1" applyBorder="1" applyAlignment="1">
      <alignment horizontal="center"/>
    </xf>
    <xf numFmtId="0" fontId="17" fillId="0" borderId="26" xfId="1" applyFont="1" applyBorder="1" applyAlignment="1">
      <alignment horizontal="center"/>
    </xf>
    <xf numFmtId="0" fontId="16" fillId="6" borderId="21" xfId="1" applyFont="1" applyFill="1" applyBorder="1" applyAlignment="1">
      <alignment horizontal="center"/>
    </xf>
    <xf numFmtId="0" fontId="16" fillId="6" borderId="23" xfId="1" applyFont="1" applyFill="1" applyBorder="1" applyAlignment="1">
      <alignment horizontal="center"/>
    </xf>
    <xf numFmtId="165" fontId="20" fillId="13" borderId="0" xfId="1" applyNumberFormat="1" applyFont="1" applyFill="1" applyAlignment="1">
      <alignment horizontal="right" vertical="center"/>
    </xf>
    <xf numFmtId="0" fontId="17" fillId="0" borderId="27" xfId="1" applyFont="1" applyBorder="1" applyAlignment="1">
      <alignment horizontal="center"/>
    </xf>
    <xf numFmtId="0" fontId="17" fillId="0" borderId="28" xfId="1" applyFont="1" applyBorder="1" applyAlignment="1">
      <alignment horizontal="center"/>
    </xf>
    <xf numFmtId="0" fontId="17" fillId="0" borderId="29" xfId="1" applyFont="1" applyBorder="1" applyAlignment="1">
      <alignment horizontal="center"/>
    </xf>
    <xf numFmtId="17" fontId="13" fillId="9" borderId="1" xfId="1" applyNumberFormat="1" applyFont="1" applyFill="1" applyBorder="1" applyAlignment="1">
      <alignment horizontal="center"/>
    </xf>
    <xf numFmtId="0" fontId="13" fillId="9" borderId="1" xfId="1" applyFont="1" applyFill="1" applyBorder="1" applyAlignment="1">
      <alignment horizontal="center"/>
    </xf>
    <xf numFmtId="165" fontId="24" fillId="0" borderId="21" xfId="1" applyNumberFormat="1" applyFont="1" applyBorder="1" applyAlignment="1">
      <alignment horizontal="center"/>
    </xf>
    <xf numFmtId="0" fontId="24" fillId="0" borderId="23" xfId="1" applyFont="1" applyBorder="1" applyAlignment="1">
      <alignment horizontal="center"/>
    </xf>
    <xf numFmtId="165" fontId="24" fillId="0" borderId="1" xfId="1" applyNumberFormat="1" applyFont="1" applyBorder="1" applyAlignment="1">
      <alignment horizontal="center"/>
    </xf>
    <xf numFmtId="0" fontId="24" fillId="0" borderId="1" xfId="1" applyFont="1" applyBorder="1" applyAlignment="1">
      <alignment horizontal="center"/>
    </xf>
    <xf numFmtId="0" fontId="22" fillId="10" borderId="21" xfId="1" applyFont="1" applyFill="1" applyBorder="1" applyAlignment="1">
      <alignment horizontal="center"/>
    </xf>
    <xf numFmtId="0" fontId="22" fillId="10" borderId="22" xfId="1" applyFont="1" applyFill="1" applyBorder="1" applyAlignment="1">
      <alignment horizontal="center"/>
    </xf>
    <xf numFmtId="0" fontId="22" fillId="10" borderId="23" xfId="1" applyFont="1" applyFill="1" applyBorder="1" applyAlignment="1">
      <alignment horizontal="center"/>
    </xf>
    <xf numFmtId="0" fontId="17" fillId="0" borderId="22" xfId="1" applyFont="1" applyBorder="1" applyAlignment="1">
      <alignment horizontal="center" vertical="center"/>
    </xf>
    <xf numFmtId="164" fontId="14" fillId="4" borderId="0" xfId="1" applyNumberFormat="1" applyFont="1" applyFill="1" applyAlignment="1">
      <alignment horizontal="center" vertical="center"/>
    </xf>
    <xf numFmtId="0" fontId="17" fillId="0" borderId="24" xfId="1" applyFont="1" applyBorder="1" applyAlignment="1">
      <alignment horizontal="center"/>
    </xf>
    <xf numFmtId="0" fontId="17" fillId="0" borderId="20" xfId="1" applyFont="1" applyBorder="1" applyAlignment="1">
      <alignment horizontal="center"/>
    </xf>
    <xf numFmtId="0" fontId="17" fillId="0" borderId="0" xfId="1" applyFont="1" applyAlignment="1">
      <alignment horizontal="center"/>
    </xf>
    <xf numFmtId="0" fontId="17" fillId="0" borderId="30" xfId="1" applyFont="1" applyBorder="1" applyAlignment="1">
      <alignment horizontal="center"/>
    </xf>
    <xf numFmtId="0" fontId="22" fillId="15" borderId="21" xfId="1" applyFont="1" applyFill="1" applyBorder="1" applyAlignment="1">
      <alignment horizontal="center"/>
    </xf>
    <xf numFmtId="0" fontId="22" fillId="15" borderId="22" xfId="1" applyFont="1" applyFill="1" applyBorder="1" applyAlignment="1">
      <alignment horizontal="center"/>
    </xf>
    <xf numFmtId="0" fontId="22" fillId="15" borderId="23" xfId="1" applyFont="1" applyFill="1" applyBorder="1" applyAlignment="1">
      <alignment horizontal="center"/>
    </xf>
    <xf numFmtId="0" fontId="22" fillId="6" borderId="21" xfId="1" applyFont="1" applyFill="1" applyBorder="1" applyAlignment="1">
      <alignment horizontal="center"/>
    </xf>
    <xf numFmtId="0" fontId="22" fillId="6" borderId="22" xfId="1" applyFont="1" applyFill="1" applyBorder="1" applyAlignment="1">
      <alignment horizontal="center"/>
    </xf>
    <xf numFmtId="0" fontId="22" fillId="6" borderId="23" xfId="1" applyFont="1" applyFill="1" applyBorder="1" applyAlignment="1">
      <alignment horizontal="center"/>
    </xf>
    <xf numFmtId="0" fontId="25" fillId="0" borderId="21" xfId="1" applyFont="1" applyBorder="1" applyAlignment="1">
      <alignment horizontal="center"/>
    </xf>
    <xf numFmtId="0" fontId="25" fillId="0" borderId="22" xfId="1" applyFont="1" applyBorder="1" applyAlignment="1">
      <alignment horizontal="center"/>
    </xf>
    <xf numFmtId="0" fontId="25" fillId="0" borderId="23" xfId="1" applyFont="1" applyBorder="1" applyAlignment="1">
      <alignment horizontal="center"/>
    </xf>
    <xf numFmtId="0" fontId="26" fillId="13" borderId="24" xfId="1" applyFont="1" applyFill="1" applyBorder="1" applyAlignment="1">
      <alignment horizontal="right"/>
    </xf>
    <xf numFmtId="0" fontId="26" fillId="13" borderId="25" xfId="1" applyFont="1" applyFill="1" applyBorder="1" applyAlignment="1">
      <alignment horizontal="right"/>
    </xf>
    <xf numFmtId="0" fontId="26" fillId="13" borderId="26" xfId="1" applyFont="1" applyFill="1" applyBorder="1" applyAlignment="1">
      <alignment horizontal="right"/>
    </xf>
    <xf numFmtId="0" fontId="26" fillId="13" borderId="27" xfId="1" applyFont="1" applyFill="1" applyBorder="1" applyAlignment="1">
      <alignment horizontal="right"/>
    </xf>
    <xf numFmtId="0" fontId="26" fillId="13" borderId="28" xfId="1" applyFont="1" applyFill="1" applyBorder="1" applyAlignment="1">
      <alignment horizontal="right"/>
    </xf>
    <xf numFmtId="0" fontId="26" fillId="13" borderId="29" xfId="1" applyFont="1" applyFill="1" applyBorder="1" applyAlignment="1">
      <alignment horizontal="right"/>
    </xf>
  </cellXfs>
  <cellStyles count="3">
    <cellStyle name="Hyperlink" xfId="2" builtinId="8"/>
    <cellStyle name="Normal" xfId="0" builtinId="0"/>
    <cellStyle name="Normal 2" xfId="1" xr:uid="{9D8CBB19-BD6F-4BB9-9054-05A9122DB93E}"/>
  </cellStyles>
  <dxfs count="26">
    <dxf>
      <font>
        <color rgb="FF006100"/>
      </font>
      <fill>
        <patternFill>
          <bgColor rgb="FFC6EFCE"/>
        </patternFill>
      </fill>
    </dxf>
    <dxf>
      <font>
        <color rgb="FF9C0006"/>
      </font>
      <fill>
        <patternFill>
          <bgColor rgb="FFFFC7CE"/>
        </patternFill>
      </fill>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numFmt numFmtId="167" formatCode="mmmm"/>
    </dxf>
    <dxf>
      <font>
        <color theme="4" tint="-0.24994659260841701"/>
      </font>
    </dxf>
    <dxf>
      <font>
        <color theme="4" tint="-0.24994659260841701"/>
      </font>
    </dxf>
    <dxf>
      <numFmt numFmtId="167" formatCode="mmmm"/>
    </dxf>
    <dxf>
      <font>
        <color theme="4" tint="-0.24994659260841701"/>
      </font>
    </dxf>
    <dxf>
      <numFmt numFmtId="167" formatCode="mmmm"/>
    </dxf>
    <dxf>
      <numFmt numFmtId="167" formatCode="mm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931069</xdr:colOff>
      <xdr:row>0</xdr:row>
      <xdr:rowOff>63587</xdr:rowOff>
    </xdr:from>
    <xdr:to>
      <xdr:col>1</xdr:col>
      <xdr:colOff>1559719</xdr:colOff>
      <xdr:row>0</xdr:row>
      <xdr:rowOff>552921</xdr:rowOff>
    </xdr:to>
    <xdr:pic>
      <xdr:nvPicPr>
        <xdr:cNvPr id="4" name="Picture 3">
          <a:extLst>
            <a:ext uri="{FF2B5EF4-FFF2-40B4-BE49-F238E27FC236}">
              <a16:creationId xmlns:a16="http://schemas.microsoft.com/office/drawing/2014/main" id="{D973B558-DF01-86CA-B9A7-B82732750F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3" y="63587"/>
          <a:ext cx="628650" cy="489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506154</xdr:colOff>
      <xdr:row>0</xdr:row>
      <xdr:rowOff>77107</xdr:rowOff>
    </xdr:from>
    <xdr:to>
      <xdr:col>35</xdr:col>
      <xdr:colOff>853518</xdr:colOff>
      <xdr:row>4</xdr:row>
      <xdr:rowOff>131868</xdr:rowOff>
    </xdr:to>
    <xdr:pic>
      <xdr:nvPicPr>
        <xdr:cNvPr id="2" name="Picture 3">
          <a:extLst>
            <a:ext uri="{FF2B5EF4-FFF2-40B4-BE49-F238E27FC236}">
              <a16:creationId xmlns:a16="http://schemas.microsoft.com/office/drawing/2014/main" id="{ABC9FE2F-97CF-41F3-8A8B-79417D3DF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474" y="77107"/>
          <a:ext cx="964584" cy="5862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CA1-0295-4E4B-95EB-6C6D4130C221}">
  <dimension ref="A1:G24"/>
  <sheetViews>
    <sheetView showGridLines="0" tabSelected="1" zoomScale="80" zoomScaleNormal="80" workbookViewId="0">
      <selection activeCell="K25" sqref="K25"/>
    </sheetView>
  </sheetViews>
  <sheetFormatPr defaultRowHeight="15"/>
  <cols>
    <col min="1" max="1" width="15.5703125" bestFit="1" customWidth="1"/>
    <col min="2" max="2" width="27.85546875" bestFit="1" customWidth="1"/>
    <col min="3" max="3" width="43" customWidth="1"/>
    <col min="4" max="4" width="25.7109375" customWidth="1"/>
    <col min="5" max="5" width="15.7109375" customWidth="1"/>
    <col min="6" max="6" width="13.5703125" customWidth="1"/>
    <col min="7" max="7" width="13.42578125" customWidth="1"/>
  </cols>
  <sheetData>
    <row r="1" spans="1:7" ht="50.1" customHeight="1" thickBot="1">
      <c r="A1" s="86" t="s">
        <v>70</v>
      </c>
      <c r="B1" s="87"/>
      <c r="C1" s="87"/>
      <c r="D1" s="87"/>
      <c r="E1" s="87"/>
      <c r="F1" s="87"/>
      <c r="G1" s="88"/>
    </row>
    <row r="2" spans="1:7">
      <c r="A2" s="59" t="s">
        <v>59</v>
      </c>
      <c r="B2" s="82"/>
      <c r="C2" s="83"/>
      <c r="G2" s="53"/>
    </row>
    <row r="3" spans="1:7" ht="30" customHeight="1">
      <c r="A3" s="31" t="s">
        <v>60</v>
      </c>
      <c r="B3" s="84"/>
      <c r="C3" s="85"/>
      <c r="G3" s="53"/>
    </row>
    <row r="4" spans="1:7">
      <c r="A4" s="30" t="s">
        <v>61</v>
      </c>
      <c r="B4" s="84"/>
      <c r="C4" s="85"/>
      <c r="G4" s="53"/>
    </row>
    <row r="5" spans="1:7">
      <c r="A5" s="30" t="s">
        <v>62</v>
      </c>
      <c r="B5" s="84"/>
      <c r="C5" s="85"/>
      <c r="G5" s="53"/>
    </row>
    <row r="6" spans="1:7" ht="15.75" thickBot="1">
      <c r="A6" s="32" t="s">
        <v>63</v>
      </c>
      <c r="B6" s="89"/>
      <c r="C6" s="90"/>
      <c r="G6" s="53"/>
    </row>
    <row r="7" spans="1:7" ht="30" customHeight="1" thickBot="1">
      <c r="A7" s="79" t="s">
        <v>72</v>
      </c>
      <c r="B7" s="39"/>
      <c r="C7" s="40"/>
      <c r="D7" s="41"/>
      <c r="E7" s="104" t="s">
        <v>73</v>
      </c>
      <c r="F7" s="105"/>
      <c r="G7" s="106"/>
    </row>
    <row r="8" spans="1:7" ht="24.75">
      <c r="A8" s="80"/>
      <c r="B8" s="42" t="s">
        <v>13</v>
      </c>
      <c r="C8" s="43" t="s">
        <v>14</v>
      </c>
      <c r="D8" s="44" t="s">
        <v>15</v>
      </c>
      <c r="E8" s="44" t="s">
        <v>6</v>
      </c>
      <c r="F8" s="44" t="s">
        <v>7</v>
      </c>
      <c r="G8" s="45" t="s">
        <v>8</v>
      </c>
    </row>
    <row r="9" spans="1:7" ht="21" customHeight="1">
      <c r="A9" s="80"/>
      <c r="B9" s="46" t="s">
        <v>0</v>
      </c>
      <c r="C9" s="47" t="s">
        <v>5</v>
      </c>
      <c r="D9" s="48">
        <v>4</v>
      </c>
      <c r="E9" s="60"/>
      <c r="F9" s="60"/>
      <c r="G9" s="61"/>
    </row>
    <row r="10" spans="1:7" ht="20.45" customHeight="1">
      <c r="A10" s="80"/>
      <c r="B10" s="37" t="s">
        <v>1</v>
      </c>
      <c r="C10" s="38" t="s">
        <v>3</v>
      </c>
      <c r="D10" s="49">
        <v>4</v>
      </c>
      <c r="E10" s="62"/>
      <c r="F10" s="62"/>
      <c r="G10" s="63"/>
    </row>
    <row r="11" spans="1:7" ht="21" customHeight="1" thickBot="1">
      <c r="A11" s="80"/>
      <c r="B11" s="50" t="s">
        <v>2</v>
      </c>
      <c r="C11" s="51" t="s">
        <v>4</v>
      </c>
      <c r="D11" s="52">
        <v>4</v>
      </c>
      <c r="E11" s="65"/>
      <c r="F11" s="65"/>
      <c r="G11" s="66"/>
    </row>
    <row r="12" spans="1:7" ht="21" customHeight="1" thickBot="1">
      <c r="A12" s="80"/>
      <c r="B12" s="107" t="s">
        <v>71</v>
      </c>
      <c r="C12" s="108"/>
      <c r="D12" s="109"/>
      <c r="E12" s="67"/>
      <c r="F12" s="68"/>
      <c r="G12" s="69"/>
    </row>
    <row r="13" spans="1:7" ht="21" customHeight="1" thickBot="1">
      <c r="A13" s="80"/>
      <c r="B13" s="73" t="s">
        <v>66</v>
      </c>
      <c r="C13" s="74"/>
      <c r="D13" s="75"/>
      <c r="E13" s="64">
        <f>SUM(E9:E12)</f>
        <v>0</v>
      </c>
      <c r="F13" s="64">
        <f t="shared" ref="F13:G13" si="0">SUM(F9:F12)</f>
        <v>0</v>
      </c>
      <c r="G13" s="64">
        <f t="shared" si="0"/>
        <v>0</v>
      </c>
    </row>
    <row r="14" spans="1:7" ht="21" customHeight="1" thickBot="1">
      <c r="A14" s="81"/>
      <c r="B14" s="73" t="s">
        <v>67</v>
      </c>
      <c r="C14" s="74"/>
      <c r="D14" s="74"/>
      <c r="E14" s="76">
        <f>SUM(E13:G13)</f>
        <v>0</v>
      </c>
      <c r="F14" s="77"/>
      <c r="G14" s="78"/>
    </row>
    <row r="15" spans="1:7" ht="15.75" thickBot="1">
      <c r="A15" s="70" t="s">
        <v>65</v>
      </c>
      <c r="B15" s="39"/>
      <c r="C15" s="40"/>
      <c r="D15" s="40"/>
      <c r="E15" s="40"/>
      <c r="F15" s="40"/>
      <c r="G15" s="41"/>
    </row>
    <row r="16" spans="1:7">
      <c r="A16" s="71"/>
      <c r="B16" s="33" t="s">
        <v>9</v>
      </c>
      <c r="G16" s="53"/>
    </row>
    <row r="17" spans="1:7">
      <c r="A17" s="71"/>
      <c r="B17" s="54" t="s">
        <v>68</v>
      </c>
      <c r="G17" s="53"/>
    </row>
    <row r="18" spans="1:7">
      <c r="A18" s="71"/>
      <c r="B18" s="54" t="s">
        <v>69</v>
      </c>
      <c r="G18" s="53"/>
    </row>
    <row r="19" spans="1:7" ht="21" customHeight="1" thickBot="1">
      <c r="A19" s="72"/>
      <c r="B19" s="55" t="s">
        <v>10</v>
      </c>
      <c r="C19" s="56"/>
      <c r="D19" s="56"/>
      <c r="E19" s="56"/>
      <c r="F19" s="56"/>
      <c r="G19" s="57"/>
    </row>
    <row r="20" spans="1:7" ht="15.75" thickBot="1">
      <c r="A20" s="70" t="s">
        <v>64</v>
      </c>
      <c r="B20" s="34"/>
      <c r="C20" s="35"/>
      <c r="D20" s="35"/>
      <c r="E20" s="35"/>
      <c r="F20" s="35"/>
      <c r="G20" s="36"/>
    </row>
    <row r="21" spans="1:7" ht="15.75" thickBot="1">
      <c r="A21" s="71"/>
      <c r="B21" s="97" t="s">
        <v>11</v>
      </c>
      <c r="C21" s="98"/>
      <c r="D21" s="98"/>
      <c r="E21" s="98"/>
      <c r="F21" s="98"/>
      <c r="G21" s="99"/>
    </row>
    <row r="22" spans="1:7" ht="13.9" customHeight="1">
      <c r="A22" s="71"/>
      <c r="B22" s="91" t="s">
        <v>74</v>
      </c>
      <c r="C22" s="92"/>
      <c r="D22" s="92"/>
      <c r="E22" s="92"/>
      <c r="F22" s="92"/>
      <c r="G22" s="93"/>
    </row>
    <row r="23" spans="1:7" ht="20.45" customHeight="1" thickBot="1">
      <c r="A23" s="71"/>
      <c r="B23" s="94"/>
      <c r="C23" s="95"/>
      <c r="D23" s="95"/>
      <c r="E23" s="95"/>
      <c r="F23" s="95"/>
      <c r="G23" s="96"/>
    </row>
    <row r="24" spans="1:7" ht="45" customHeight="1" thickBot="1">
      <c r="A24" s="72"/>
      <c r="B24" s="58" t="s">
        <v>12</v>
      </c>
      <c r="C24" s="100"/>
      <c r="D24" s="101"/>
      <c r="E24" s="58" t="s">
        <v>16</v>
      </c>
      <c r="F24" s="102"/>
      <c r="G24" s="103"/>
    </row>
  </sheetData>
  <sheetProtection algorithmName="SHA-512" hashValue="BitnOWW743dS1jpQ3hv6Z10/03960/kh44B3mDB1Dr4mLdDfnVD18C+6I0iOEvvPAeKQ3sc+eVkRWNFNRlvnWw==" saltValue="GRSJU/KRqmgovFl67WOSrw==" spinCount="100000" sheet="1" objects="1" scenarios="1"/>
  <protectedRanges>
    <protectedRange sqref="F24" name="Range4"/>
    <protectedRange sqref="C24" name="Range3"/>
    <protectedRange sqref="E9:G12" name="Range2"/>
    <protectedRange sqref="B2:C6" name="Range1"/>
  </protectedRanges>
  <mergeCells count="18">
    <mergeCell ref="B6:C6"/>
    <mergeCell ref="B22:G23"/>
    <mergeCell ref="B21:G21"/>
    <mergeCell ref="C24:D24"/>
    <mergeCell ref="F24:G24"/>
    <mergeCell ref="E7:G7"/>
    <mergeCell ref="B12:D12"/>
    <mergeCell ref="B2:C2"/>
    <mergeCell ref="B3:C3"/>
    <mergeCell ref="B4:C4"/>
    <mergeCell ref="B5:C5"/>
    <mergeCell ref="A1:G1"/>
    <mergeCell ref="A15:A19"/>
    <mergeCell ref="A20:A24"/>
    <mergeCell ref="B13:D13"/>
    <mergeCell ref="E14:G14"/>
    <mergeCell ref="B14:D14"/>
    <mergeCell ref="A7: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2D39-E4F6-44BC-8B9F-CDE8E71B2A25}">
  <sheetPr>
    <pageSetUpPr fitToPage="1"/>
  </sheetPr>
  <dimension ref="A1:AT47"/>
  <sheetViews>
    <sheetView showGridLines="0" zoomScale="75" zoomScaleNormal="100" workbookViewId="0">
      <selection activeCell="AP14" sqref="AP14:AQ14"/>
    </sheetView>
  </sheetViews>
  <sheetFormatPr defaultColWidth="9.140625" defaultRowHeight="12.75"/>
  <cols>
    <col min="1" max="1" width="3.140625" style="1" customWidth="1"/>
    <col min="2" max="32" width="4" style="1" customWidth="1"/>
    <col min="33" max="33" width="3.140625" style="1" customWidth="1"/>
    <col min="34" max="34" width="7.140625" style="1" customWidth="1"/>
    <col min="35" max="35" width="9.140625" style="1"/>
    <col min="36" max="36" width="14.7109375" style="1" customWidth="1"/>
    <col min="37" max="37" width="9.140625" style="1"/>
    <col min="38" max="38" width="11.28515625" style="1" customWidth="1"/>
    <col min="39" max="39" width="1.7109375" style="1" customWidth="1"/>
    <col min="40" max="41" width="9.140625" style="1" customWidth="1"/>
    <col min="42" max="16384" width="9.140625" style="1"/>
  </cols>
  <sheetData>
    <row r="1" spans="1:46" ht="41.65" customHeight="1">
      <c r="A1" s="117" t="s">
        <v>17</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N1" s="1" t="s">
        <v>18</v>
      </c>
    </row>
    <row r="2" spans="1:46" hidden="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46" ht="16.5" hidden="1" customHeight="1">
      <c r="A3" s="3"/>
      <c r="B3" s="3"/>
      <c r="C3" s="4" t="s">
        <v>19</v>
      </c>
      <c r="D3" s="118">
        <v>2025</v>
      </c>
      <c r="E3" s="119"/>
      <c r="F3" s="120"/>
      <c r="G3" s="5"/>
      <c r="H3" s="5"/>
      <c r="I3" s="4" t="s">
        <v>20</v>
      </c>
      <c r="J3" s="118">
        <v>7</v>
      </c>
      <c r="K3" s="119"/>
      <c r="L3" s="120"/>
      <c r="M3" s="5"/>
      <c r="N3" s="5"/>
      <c r="O3" s="5"/>
      <c r="P3" s="5"/>
      <c r="Q3" s="4" t="s">
        <v>21</v>
      </c>
      <c r="R3" s="118">
        <v>1</v>
      </c>
      <c r="S3" s="120"/>
      <c r="T3" s="6" t="s">
        <v>22</v>
      </c>
      <c r="U3" s="5"/>
      <c r="V3" s="5"/>
      <c r="W3" s="5"/>
      <c r="X3" s="5"/>
      <c r="Y3" s="5"/>
      <c r="Z3" s="5"/>
      <c r="AA3" s="5"/>
      <c r="AB3" s="3"/>
      <c r="AC3" s="3"/>
      <c r="AD3" s="3"/>
      <c r="AE3" s="3"/>
      <c r="AF3" s="7"/>
      <c r="AG3" s="3"/>
      <c r="AI3" s="8"/>
    </row>
    <row r="4" spans="1:46" hidden="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I4" s="9"/>
    </row>
    <row r="5" spans="1:46" ht="16.5"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46" s="11" customFormat="1" ht="21" customHeight="1">
      <c r="B6" s="121">
        <f>DATE(D3,J3,1)</f>
        <v>45839</v>
      </c>
      <c r="C6" s="121"/>
      <c r="D6" s="121"/>
      <c r="E6" s="121"/>
      <c r="F6" s="121"/>
      <c r="G6" s="121"/>
      <c r="H6" s="121"/>
      <c r="I6" s="12"/>
      <c r="J6" s="121">
        <f>DATE(YEAR(B6+42),MONTH(B6+42),1)</f>
        <v>45870</v>
      </c>
      <c r="K6" s="121"/>
      <c r="L6" s="121"/>
      <c r="M6" s="121"/>
      <c r="N6" s="121"/>
      <c r="O6" s="121"/>
      <c r="P6" s="121"/>
      <c r="Q6" s="12"/>
      <c r="R6" s="121">
        <f>DATE(YEAR(J6+42),MONTH(J6+42),1)</f>
        <v>45901</v>
      </c>
      <c r="S6" s="121"/>
      <c r="T6" s="121"/>
      <c r="U6" s="121"/>
      <c r="V6" s="121"/>
      <c r="W6" s="121"/>
      <c r="X6" s="121"/>
      <c r="Y6" s="12"/>
      <c r="Z6" s="121">
        <f>DATE(YEAR(R6+42),MONTH(R6+42),1)</f>
        <v>45931</v>
      </c>
      <c r="AA6" s="121"/>
      <c r="AB6" s="121"/>
      <c r="AC6" s="121"/>
      <c r="AD6" s="121"/>
      <c r="AE6" s="121"/>
      <c r="AF6" s="121"/>
      <c r="AG6" s="12"/>
      <c r="AH6" s="110" t="s">
        <v>23</v>
      </c>
      <c r="AI6" s="110"/>
      <c r="AJ6" s="110"/>
      <c r="AK6" s="110"/>
      <c r="AL6" s="110"/>
      <c r="AM6" s="13"/>
      <c r="AN6" s="111" t="s">
        <v>24</v>
      </c>
      <c r="AO6" s="111"/>
      <c r="AP6" s="111" t="s">
        <v>25</v>
      </c>
      <c r="AQ6" s="111"/>
      <c r="AR6" s="111" t="s">
        <v>26</v>
      </c>
      <c r="AS6" s="111"/>
    </row>
    <row r="7" spans="1:46" s="14" customFormat="1" ht="18.75">
      <c r="B7" s="15" t="str">
        <f>CHOOSE(1+MOD($R$3+1-2,7),"S","M","T","W","T","F","S")</f>
        <v>S</v>
      </c>
      <c r="C7" s="15" t="str">
        <f>CHOOSE(1+MOD($R$3+2-2,7),"S","M","T","W","T","F","S")</f>
        <v>M</v>
      </c>
      <c r="D7" s="15" t="str">
        <f>CHOOSE(1+MOD($R$3+3-2,7),"S","M","T","W","T","F","S")</f>
        <v>T</v>
      </c>
      <c r="E7" s="15" t="str">
        <f>CHOOSE(1+MOD($R$3+4-2,7),"S","M","T","W","T","F","S")</f>
        <v>W</v>
      </c>
      <c r="F7" s="15" t="str">
        <f>CHOOSE(1+MOD($R$3+5-2,7),"S","M","T","W","T","F","S")</f>
        <v>T</v>
      </c>
      <c r="G7" s="15" t="str">
        <f>CHOOSE(1+MOD($R$3+6-2,7),"S","M","T","W","T","F","S")</f>
        <v>F</v>
      </c>
      <c r="H7" s="15" t="str">
        <f>CHOOSE(1+MOD($R$3+7-2,7),"S","M","T","W","T","F","S")</f>
        <v>S</v>
      </c>
      <c r="J7" s="15" t="str">
        <f>CHOOSE(1+MOD($R$3+1-2,7),"S","M","T","W","T","F","S")</f>
        <v>S</v>
      </c>
      <c r="K7" s="15" t="str">
        <f>CHOOSE(1+MOD($R$3+2-2,7),"S","M","T","W","T","F","S")</f>
        <v>M</v>
      </c>
      <c r="L7" s="15" t="str">
        <f>CHOOSE(1+MOD($R$3+3-2,7),"S","M","T","W","T","F","S")</f>
        <v>T</v>
      </c>
      <c r="M7" s="15" t="str">
        <f>CHOOSE(1+MOD($R$3+4-2,7),"S","M","T","W","T","F","S")</f>
        <v>W</v>
      </c>
      <c r="N7" s="15" t="str">
        <f>CHOOSE(1+MOD($R$3+5-2,7),"S","M","T","W","T","F","S")</f>
        <v>T</v>
      </c>
      <c r="O7" s="15" t="str">
        <f>CHOOSE(1+MOD($R$3+6-2,7),"S","M","T","W","T","F","S")</f>
        <v>F</v>
      </c>
      <c r="P7" s="15" t="str">
        <f>CHOOSE(1+MOD($R$3+7-2,7),"S","M","T","W","T","F","S")</f>
        <v>S</v>
      </c>
      <c r="R7" s="15" t="str">
        <f>CHOOSE(1+MOD($R$3+1-2,7),"S","M","T","W","T","F","S")</f>
        <v>S</v>
      </c>
      <c r="S7" s="15" t="str">
        <f>CHOOSE(1+MOD($R$3+2-2,7),"S","M","T","W","T","F","S")</f>
        <v>M</v>
      </c>
      <c r="T7" s="15" t="str">
        <f>CHOOSE(1+MOD($R$3+3-2,7),"S","M","T","W","T","F","S")</f>
        <v>T</v>
      </c>
      <c r="U7" s="15" t="str">
        <f>CHOOSE(1+MOD($R$3+4-2,7),"S","M","T","W","T","F","S")</f>
        <v>W</v>
      </c>
      <c r="V7" s="15" t="str">
        <f>CHOOSE(1+MOD($R$3+5-2,7),"S","M","T","W","T","F","S")</f>
        <v>T</v>
      </c>
      <c r="W7" s="15" t="str">
        <f>CHOOSE(1+MOD($R$3+6-2,7),"S","M","T","W","T","F","S")</f>
        <v>F</v>
      </c>
      <c r="X7" s="15" t="str">
        <f>CHOOSE(1+MOD($R$3+7-2,7),"S","M","T","W","T","F","S")</f>
        <v>S</v>
      </c>
      <c r="Z7" s="15" t="str">
        <f>CHOOSE(1+MOD($R$3+1-2,7),"S","M","T","W","T","F","S")</f>
        <v>S</v>
      </c>
      <c r="AA7" s="15" t="str">
        <f>CHOOSE(1+MOD($R$3+2-2,7),"S","M","T","W","T","F","S")</f>
        <v>M</v>
      </c>
      <c r="AB7" s="15" t="str">
        <f>CHOOSE(1+MOD($R$3+3-2,7),"S","M","T","W","T","F","S")</f>
        <v>T</v>
      </c>
      <c r="AC7" s="15" t="str">
        <f>CHOOSE(1+MOD($R$3+4-2,7),"S","M","T","W","T","F","S")</f>
        <v>W</v>
      </c>
      <c r="AD7" s="15" t="str">
        <f>CHOOSE(1+MOD($R$3+5-2,7),"S","M","T","W","T","F","S")</f>
        <v>T</v>
      </c>
      <c r="AE7" s="15" t="str">
        <f>CHOOSE(1+MOD($R$3+6-2,7),"S","M","T","W","T","F","S")</f>
        <v>F</v>
      </c>
      <c r="AF7" s="15" t="str">
        <f>CHOOSE(1+MOD($R$3+7-2,7),"S","M","T","W","T","F","S")</f>
        <v>S</v>
      </c>
      <c r="AH7" s="112" t="s">
        <v>27</v>
      </c>
      <c r="AI7" s="112"/>
      <c r="AJ7" s="112"/>
      <c r="AK7" s="112"/>
      <c r="AL7" s="112"/>
      <c r="AN7" s="113">
        <v>1</v>
      </c>
      <c r="AO7" s="113"/>
      <c r="AP7" s="114">
        <v>45947</v>
      </c>
      <c r="AQ7" s="115"/>
      <c r="AR7" s="116">
        <v>45</v>
      </c>
      <c r="AS7" s="116"/>
    </row>
    <row r="8" spans="1:46" s="16" customFormat="1" ht="18" customHeight="1">
      <c r="B8" s="17" t="str">
        <f>IF(WEEKDAY(B6,1)=MOD($R$3,7),B6,"")</f>
        <v/>
      </c>
      <c r="C8" s="17" t="str">
        <f>IF(B8="",IF(WEEKDAY(B6,1)=MOD($R$3,7)+1,B6,""),B8+1)</f>
        <v/>
      </c>
      <c r="D8" s="17">
        <f>IF(C8="",IF(WEEKDAY(B6,1)=MOD($R$3+1,7)+1,B6,""),C8+1)</f>
        <v>45839</v>
      </c>
      <c r="E8" s="17">
        <f>IF(D8="",IF(WEEKDAY(B6,1)=MOD($R$3+2,7)+1,B6,""),D8+1)</f>
        <v>45840</v>
      </c>
      <c r="F8" s="17">
        <f>IF(E8="",IF(WEEKDAY(B6,1)=MOD($R$3+3,7)+1,B6,""),E8+1)</f>
        <v>45841</v>
      </c>
      <c r="G8" s="17">
        <f>IF(F8="",IF(WEEKDAY(B6,1)=MOD($R$3+4,7)+1,B6,""),F8+1)</f>
        <v>45842</v>
      </c>
      <c r="H8" s="17">
        <f>IF(G8="",IF(WEEKDAY(B6,1)=MOD($R$3+5,7)+1,B6,""),G8+1)</f>
        <v>45843</v>
      </c>
      <c r="I8" s="14"/>
      <c r="J8" s="17" t="str">
        <f>IF(WEEKDAY(J6,1)=MOD($R$3,7),J6,"")</f>
        <v/>
      </c>
      <c r="K8" s="17" t="str">
        <f>IF(J8="",IF(WEEKDAY(J6,1)=MOD($R$3,7)+1,J6,""),J8+1)</f>
        <v/>
      </c>
      <c r="L8" s="17" t="str">
        <f>IF(K8="",IF(WEEKDAY(J6,1)=MOD($R$3+1,7)+1,J6,""),K8+1)</f>
        <v/>
      </c>
      <c r="M8" s="17" t="str">
        <f>IF(L8="",IF(WEEKDAY(J6,1)=MOD($R$3+2,7)+1,J6,""),L8+1)</f>
        <v/>
      </c>
      <c r="N8" s="17" t="str">
        <f>IF(M8="",IF(WEEKDAY(J6,1)=MOD($R$3+3,7)+1,J6,""),M8+1)</f>
        <v/>
      </c>
      <c r="O8" s="18">
        <f>IF(N8="",IF(WEEKDAY(J6,1)=MOD($R$3+4,7)+1,J6,""),N8+1)</f>
        <v>45870</v>
      </c>
      <c r="P8" s="19">
        <f>IF(O8="",IF(WEEKDAY(J6,1)=MOD($R$3+5,7)+1,J6,""),O8+1)</f>
        <v>45871</v>
      </c>
      <c r="Q8" s="14"/>
      <c r="R8" s="17" t="str">
        <f>IF(WEEKDAY(R6,1)=MOD($R$3,7),R6,"")</f>
        <v/>
      </c>
      <c r="S8" s="20">
        <f>IF(R8="",IF(WEEKDAY(R6,1)=MOD($R$3,7)+1,R6,""),R8+1)</f>
        <v>45901</v>
      </c>
      <c r="T8" s="17">
        <f>IF(S8="",IF(WEEKDAY(R6,1)=MOD($R$3+1,7)+1,R6,""),S8+1)</f>
        <v>45902</v>
      </c>
      <c r="U8" s="17">
        <f>IF(T8="",IF(WEEKDAY(R6,1)=MOD($R$3+2,7)+1,R6,""),T8+1)</f>
        <v>45903</v>
      </c>
      <c r="V8" s="17">
        <f>IF(U8="",IF(WEEKDAY(R6,1)=MOD($R$3+3,7)+1,R6,""),U8+1)</f>
        <v>45904</v>
      </c>
      <c r="W8" s="17">
        <f>IF(V8="",IF(WEEKDAY(R6,1)=MOD($R$3+4,7)+1,R6,""),V8+1)</f>
        <v>45905</v>
      </c>
      <c r="X8" s="17">
        <f>IF(W8="",IF(WEEKDAY(R6,1)=MOD($R$3+5,7)+1,R6,""),W8+1)</f>
        <v>45906</v>
      </c>
      <c r="Y8" s="14"/>
      <c r="Z8" s="17" t="str">
        <f>IF(WEEKDAY(Z6,1)=MOD($R$3,7),Z6,"")</f>
        <v/>
      </c>
      <c r="AA8" s="17" t="str">
        <f>IF(Z8="",IF(WEEKDAY(Z6,1)=MOD($R$3,7)+1,Z6,""),Z8+1)</f>
        <v/>
      </c>
      <c r="AB8" s="17" t="str">
        <f>IF(AA8="",IF(WEEKDAY(Z6,1)=MOD($R$3+1,7)+1,Z6,""),AA8+1)</f>
        <v/>
      </c>
      <c r="AC8" s="17">
        <f>IF(AB8="",IF(WEEKDAY(Z6,1)=MOD($R$3+2,7)+1,Z6,""),AB8+1)</f>
        <v>45931</v>
      </c>
      <c r="AD8" s="17">
        <f>IF(AC8="",IF(WEEKDAY(Z6,1)=MOD($R$3+3,7)+1,Z6,""),AC8+1)</f>
        <v>45932</v>
      </c>
      <c r="AE8" s="17">
        <f>IF(AD8="",IF(WEEKDAY(Z6,1)=MOD($R$3+4,7)+1,Z6,""),AD8+1)</f>
        <v>45933</v>
      </c>
      <c r="AF8" s="17">
        <f>IF(AE8="",IF(WEEKDAY(Z6,1)=MOD($R$3+5,7)+1,Z6,""),AE8+1)</f>
        <v>45934</v>
      </c>
      <c r="AG8" s="14"/>
      <c r="AH8" s="130" t="s">
        <v>28</v>
      </c>
      <c r="AI8" s="131"/>
      <c r="AJ8" s="132"/>
      <c r="AK8" s="133">
        <v>45880</v>
      </c>
      <c r="AL8" s="134"/>
      <c r="AN8" s="113">
        <v>2</v>
      </c>
      <c r="AO8" s="113"/>
      <c r="AP8" s="114">
        <v>46031</v>
      </c>
      <c r="AQ8" s="115"/>
      <c r="AR8" s="116">
        <v>43</v>
      </c>
      <c r="AS8" s="116"/>
    </row>
    <row r="9" spans="1:46" s="16" customFormat="1" ht="18" customHeight="1">
      <c r="B9" s="17">
        <f>IF(H8="","",IF(MONTH(H8+1)&lt;&gt;MONTH(H8),"",H8+1))</f>
        <v>45844</v>
      </c>
      <c r="C9" s="17">
        <f>IF(B9="","",IF(MONTH(B9+1)&lt;&gt;MONTH(B9),"",B9+1))</f>
        <v>45845</v>
      </c>
      <c r="D9" s="17">
        <f t="shared" ref="D9:H12" si="0">IF(C9="","",IF(MONTH(C9+1)&lt;&gt;MONTH(C9),"",C9+1))</f>
        <v>45846</v>
      </c>
      <c r="E9" s="17">
        <f t="shared" si="0"/>
        <v>45847</v>
      </c>
      <c r="F9" s="17">
        <f t="shared" si="0"/>
        <v>45848</v>
      </c>
      <c r="G9" s="17">
        <f t="shared" si="0"/>
        <v>45849</v>
      </c>
      <c r="H9" s="17">
        <f t="shared" si="0"/>
        <v>45850</v>
      </c>
      <c r="I9" s="14"/>
      <c r="J9" s="17">
        <f>IF(P8="","",IF(MONTH(P8+1)&lt;&gt;MONTH(P8),"",P8+1))</f>
        <v>45872</v>
      </c>
      <c r="K9" s="18">
        <f>IF(J9="","",IF(MONTH(J9+1)&lt;&gt;MONTH(J9),"",J9+1))</f>
        <v>45873</v>
      </c>
      <c r="L9" s="18">
        <f t="shared" ref="L9:P13" si="1">IF(K9="","",IF(MONTH(K9+1)&lt;&gt;MONTH(K9),"",K9+1))</f>
        <v>45874</v>
      </c>
      <c r="M9" s="18">
        <f t="shared" si="1"/>
        <v>45875</v>
      </c>
      <c r="N9" s="18">
        <f t="shared" si="1"/>
        <v>45876</v>
      </c>
      <c r="O9" s="18">
        <f t="shared" si="1"/>
        <v>45877</v>
      </c>
      <c r="P9" s="17">
        <f t="shared" si="1"/>
        <v>45878</v>
      </c>
      <c r="Q9" s="14"/>
      <c r="R9" s="17">
        <f>IF(X8="","",IF(MONTH(X8+1)&lt;&gt;MONTH(X8),"",X8+1))</f>
        <v>45907</v>
      </c>
      <c r="S9" s="17">
        <f>IF(R9="","",IF(MONTH(R9+1)&lt;&gt;MONTH(R9),"",R9+1))</f>
        <v>45908</v>
      </c>
      <c r="T9" s="17">
        <f t="shared" ref="T9:X13" si="2">IF(S9="","",IF(MONTH(S9+1)&lt;&gt;MONTH(S9),"",S9+1))</f>
        <v>45909</v>
      </c>
      <c r="U9" s="17">
        <f t="shared" si="2"/>
        <v>45910</v>
      </c>
      <c r="V9" s="17">
        <f t="shared" si="2"/>
        <v>45911</v>
      </c>
      <c r="W9" s="18">
        <f t="shared" si="2"/>
        <v>45912</v>
      </c>
      <c r="X9" s="17">
        <f t="shared" si="2"/>
        <v>45913</v>
      </c>
      <c r="Y9" s="14"/>
      <c r="Z9" s="17">
        <f>IF(AF8="","",IF(MONTH(AF8+1)&lt;&gt;MONTH(AF8),"",AF8+1))</f>
        <v>45935</v>
      </c>
      <c r="AA9" s="17">
        <f>IF(Z9="","",IF(MONTH(Z9+1)&lt;&gt;MONTH(Z9),"",Z9+1))</f>
        <v>45936</v>
      </c>
      <c r="AB9" s="17">
        <f t="shared" ref="AB9:AF13" si="3">IF(AA9="","",IF(MONTH(AA9+1)&lt;&gt;MONTH(AA9),"",AA9+1))</f>
        <v>45937</v>
      </c>
      <c r="AC9" s="17">
        <f t="shared" si="3"/>
        <v>45938</v>
      </c>
      <c r="AD9" s="18">
        <f t="shared" si="3"/>
        <v>45939</v>
      </c>
      <c r="AE9" s="20">
        <f t="shared" si="3"/>
        <v>45940</v>
      </c>
      <c r="AF9" s="17">
        <f t="shared" si="3"/>
        <v>45941</v>
      </c>
      <c r="AG9" s="14"/>
      <c r="AH9" s="130" t="s">
        <v>29</v>
      </c>
      <c r="AI9" s="131"/>
      <c r="AJ9" s="132"/>
      <c r="AK9" s="133">
        <v>46164</v>
      </c>
      <c r="AL9" s="134"/>
      <c r="AN9" s="113">
        <v>3</v>
      </c>
      <c r="AO9" s="113"/>
      <c r="AP9" s="114">
        <v>46094</v>
      </c>
      <c r="AQ9" s="115"/>
      <c r="AR9" s="116">
        <v>41</v>
      </c>
      <c r="AS9" s="116"/>
    </row>
    <row r="10" spans="1:46" s="16" customFormat="1" ht="18" customHeight="1">
      <c r="B10" s="17">
        <f>IF(H9="","",IF(MONTH(H9+1)&lt;&gt;MONTH(H9),"",H9+1))</f>
        <v>45851</v>
      </c>
      <c r="C10" s="17">
        <f>IF(B10="","",IF(MONTH(B10+1)&lt;&gt;MONTH(B10),"",B10+1))</f>
        <v>45852</v>
      </c>
      <c r="D10" s="17">
        <f t="shared" si="0"/>
        <v>45853</v>
      </c>
      <c r="E10" s="17">
        <f t="shared" si="0"/>
        <v>45854</v>
      </c>
      <c r="F10" s="17">
        <f t="shared" si="0"/>
        <v>45855</v>
      </c>
      <c r="G10" s="17">
        <f t="shared" si="0"/>
        <v>45856</v>
      </c>
      <c r="H10" s="17">
        <f t="shared" si="0"/>
        <v>45857</v>
      </c>
      <c r="I10" s="14"/>
      <c r="J10" s="17">
        <f>IF(P9="","",IF(MONTH(P9+1)&lt;&gt;MONTH(P9),"",P9+1))</f>
        <v>45879</v>
      </c>
      <c r="K10" s="21">
        <f>IF(J10="","",IF(MONTH(J10+1)&lt;&gt;MONTH(J10),"",J10+1))</f>
        <v>45880</v>
      </c>
      <c r="L10" s="17">
        <f t="shared" si="1"/>
        <v>45881</v>
      </c>
      <c r="M10" s="17">
        <f t="shared" si="1"/>
        <v>45882</v>
      </c>
      <c r="N10" s="17">
        <f t="shared" si="1"/>
        <v>45883</v>
      </c>
      <c r="O10" s="17">
        <f t="shared" si="1"/>
        <v>45884</v>
      </c>
      <c r="P10" s="17">
        <f t="shared" si="1"/>
        <v>45885</v>
      </c>
      <c r="Q10" s="14"/>
      <c r="R10" s="17">
        <f>IF(X9="","",IF(MONTH(X9+1)&lt;&gt;MONTH(X9),"",X9+1))</f>
        <v>45914</v>
      </c>
      <c r="S10" s="17">
        <f>IF(R10="","",IF(MONTH(R10+1)&lt;&gt;MONTH(R10),"",R10+1))</f>
        <v>45915</v>
      </c>
      <c r="T10" s="17">
        <f t="shared" si="2"/>
        <v>45916</v>
      </c>
      <c r="U10" s="17">
        <f t="shared" si="2"/>
        <v>45917</v>
      </c>
      <c r="V10" s="17">
        <f t="shared" si="2"/>
        <v>45918</v>
      </c>
      <c r="W10" s="17">
        <f t="shared" si="2"/>
        <v>45919</v>
      </c>
      <c r="X10" s="17">
        <f t="shared" si="2"/>
        <v>45920</v>
      </c>
      <c r="Y10" s="14"/>
      <c r="Z10" s="17">
        <f>IF(AF9="","",IF(MONTH(AF9+1)&lt;&gt;MONTH(AF9),"",AF9+1))</f>
        <v>45942</v>
      </c>
      <c r="AA10" s="20">
        <f>IF(Z10="","",IF(MONTH(Z10+1)&lt;&gt;MONTH(Z10),"",Z10+1))</f>
        <v>45943</v>
      </c>
      <c r="AB10" s="17">
        <f t="shared" si="3"/>
        <v>45944</v>
      </c>
      <c r="AC10" s="17">
        <f t="shared" si="3"/>
        <v>45945</v>
      </c>
      <c r="AD10" s="17">
        <f t="shared" si="3"/>
        <v>45946</v>
      </c>
      <c r="AE10" s="22">
        <f t="shared" si="3"/>
        <v>45947</v>
      </c>
      <c r="AF10" s="17">
        <f t="shared" si="3"/>
        <v>45948</v>
      </c>
      <c r="AG10" s="14"/>
      <c r="AH10" s="122" t="s">
        <v>30</v>
      </c>
      <c r="AI10" s="122"/>
      <c r="AJ10" s="122"/>
      <c r="AK10" s="122"/>
      <c r="AL10" s="122"/>
      <c r="AN10" s="113">
        <v>4</v>
      </c>
      <c r="AO10" s="113"/>
      <c r="AP10" s="114">
        <v>46164</v>
      </c>
      <c r="AQ10" s="115"/>
      <c r="AR10" s="116">
        <v>44</v>
      </c>
      <c r="AS10" s="116"/>
    </row>
    <row r="11" spans="1:46" s="16" customFormat="1" ht="18" customHeight="1">
      <c r="B11" s="17">
        <f>IF(H10="","",IF(MONTH(H10+1)&lt;&gt;MONTH(H10),"",H10+1))</f>
        <v>45858</v>
      </c>
      <c r="C11" s="17">
        <f>IF(B11="","",IF(MONTH(B11+1)&lt;&gt;MONTH(B11),"",B11+1))</f>
        <v>45859</v>
      </c>
      <c r="D11" s="17">
        <f t="shared" si="0"/>
        <v>45860</v>
      </c>
      <c r="E11" s="17">
        <f t="shared" si="0"/>
        <v>45861</v>
      </c>
      <c r="F11" s="17">
        <f t="shared" si="0"/>
        <v>45862</v>
      </c>
      <c r="G11" s="17">
        <f t="shared" si="0"/>
        <v>45863</v>
      </c>
      <c r="H11" s="17">
        <f t="shared" si="0"/>
        <v>45864</v>
      </c>
      <c r="I11" s="14"/>
      <c r="J11" s="17">
        <f>IF(P10="","",IF(MONTH(P10+1)&lt;&gt;MONTH(P10),"",P10+1))</f>
        <v>45886</v>
      </c>
      <c r="K11" s="17">
        <f>IF(J11="","",IF(MONTH(J11+1)&lt;&gt;MONTH(J11),"",J11+1))</f>
        <v>45887</v>
      </c>
      <c r="L11" s="17">
        <f t="shared" si="1"/>
        <v>45888</v>
      </c>
      <c r="M11" s="17">
        <f t="shared" si="1"/>
        <v>45889</v>
      </c>
      <c r="N11" s="17">
        <f t="shared" si="1"/>
        <v>45890</v>
      </c>
      <c r="O11" s="17">
        <f t="shared" si="1"/>
        <v>45891</v>
      </c>
      <c r="P11" s="17">
        <f t="shared" si="1"/>
        <v>45892</v>
      </c>
      <c r="Q11" s="14"/>
      <c r="R11" s="17">
        <f>IF(X10="","",IF(MONTH(X10+1)&lt;&gt;MONTH(X10),"",X10+1))</f>
        <v>45921</v>
      </c>
      <c r="S11" s="17">
        <f>IF(R11="","",IF(MONTH(R11+1)&lt;&gt;MONTH(R11),"",R11+1))</f>
        <v>45922</v>
      </c>
      <c r="T11" s="17">
        <f t="shared" si="2"/>
        <v>45923</v>
      </c>
      <c r="U11" s="17">
        <f t="shared" si="2"/>
        <v>45924</v>
      </c>
      <c r="V11" s="17">
        <f t="shared" si="2"/>
        <v>45925</v>
      </c>
      <c r="W11" s="17">
        <f t="shared" si="2"/>
        <v>45926</v>
      </c>
      <c r="X11" s="17">
        <f t="shared" si="2"/>
        <v>45927</v>
      </c>
      <c r="Y11" s="14"/>
      <c r="Z11" s="17">
        <f>IF(AF10="","",IF(MONTH(AF10+1)&lt;&gt;MONTH(AF10),"",AF10+1))</f>
        <v>45949</v>
      </c>
      <c r="AA11" s="17">
        <f>IF(Z11="","",IF(MONTH(Z11+1)&lt;&gt;MONTH(Z11),"",Z11+1))</f>
        <v>45950</v>
      </c>
      <c r="AB11" s="17">
        <f t="shared" si="3"/>
        <v>45951</v>
      </c>
      <c r="AC11" s="17">
        <f t="shared" si="3"/>
        <v>45952</v>
      </c>
      <c r="AD11" s="17">
        <f t="shared" si="3"/>
        <v>45953</v>
      </c>
      <c r="AE11" s="17">
        <f t="shared" si="3"/>
        <v>45954</v>
      </c>
      <c r="AF11" s="17">
        <f t="shared" si="3"/>
        <v>45955</v>
      </c>
      <c r="AG11" s="14"/>
      <c r="AH11" s="123" t="s">
        <v>31</v>
      </c>
      <c r="AI11" s="124"/>
      <c r="AJ11" s="124"/>
      <c r="AK11" s="124"/>
      <c r="AL11" s="125"/>
    </row>
    <row r="12" spans="1:46" s="16" customFormat="1" ht="18" customHeight="1">
      <c r="B12" s="17">
        <f>IF(H11="","",IF(MONTH(H11+1)&lt;&gt;MONTH(H11),"",H11+1))</f>
        <v>45865</v>
      </c>
      <c r="C12" s="17">
        <f>IF(B12="","",IF(MONTH(B12+1)&lt;&gt;MONTH(B12),"",B12+1))</f>
        <v>45866</v>
      </c>
      <c r="D12" s="18">
        <f t="shared" si="0"/>
        <v>45867</v>
      </c>
      <c r="E12" s="18">
        <f t="shared" si="0"/>
        <v>45868</v>
      </c>
      <c r="F12" s="18">
        <f t="shared" si="0"/>
        <v>45869</v>
      </c>
      <c r="G12" s="17" t="str">
        <f t="shared" si="0"/>
        <v/>
      </c>
      <c r="H12" s="17" t="str">
        <f t="shared" si="0"/>
        <v/>
      </c>
      <c r="I12" s="14"/>
      <c r="J12" s="17">
        <f>IF(P11="","",IF(MONTH(P11+1)&lt;&gt;MONTH(P11),"",P11+1))</f>
        <v>45893</v>
      </c>
      <c r="K12" s="17">
        <f>IF(J12="","",IF(MONTH(J12+1)&lt;&gt;MONTH(J12),"",J12+1))</f>
        <v>45894</v>
      </c>
      <c r="L12" s="17">
        <f t="shared" si="1"/>
        <v>45895</v>
      </c>
      <c r="M12" s="17">
        <f t="shared" si="1"/>
        <v>45896</v>
      </c>
      <c r="N12" s="17">
        <f t="shared" si="1"/>
        <v>45897</v>
      </c>
      <c r="O12" s="17">
        <f t="shared" si="1"/>
        <v>45898</v>
      </c>
      <c r="P12" s="17">
        <f t="shared" si="1"/>
        <v>45899</v>
      </c>
      <c r="Q12" s="14"/>
      <c r="R12" s="17">
        <f>IF(X11="","",IF(MONTH(X11+1)&lt;&gt;MONTH(X11),"",X11+1))</f>
        <v>45928</v>
      </c>
      <c r="S12" s="17">
        <f>IF(R12="","",IF(MONTH(R12+1)&lt;&gt;MONTH(R12),"",R12+1))</f>
        <v>45929</v>
      </c>
      <c r="T12" s="17">
        <f t="shared" si="2"/>
        <v>45930</v>
      </c>
      <c r="U12" s="17" t="str">
        <f t="shared" si="2"/>
        <v/>
      </c>
      <c r="V12" s="17" t="str">
        <f t="shared" si="2"/>
        <v/>
      </c>
      <c r="W12" s="17" t="str">
        <f t="shared" si="2"/>
        <v/>
      </c>
      <c r="X12" s="17" t="str">
        <f t="shared" si="2"/>
        <v/>
      </c>
      <c r="Y12" s="14"/>
      <c r="Z12" s="17">
        <f>IF(AF11="","",IF(MONTH(AF11+1)&lt;&gt;MONTH(AF11),"",AF11+1))</f>
        <v>45956</v>
      </c>
      <c r="AA12" s="17">
        <f>IF(Z12="","",IF(MONTH(Z12+1)&lt;&gt;MONTH(Z12),"",Z12+1))</f>
        <v>45957</v>
      </c>
      <c r="AB12" s="17">
        <f t="shared" si="3"/>
        <v>45958</v>
      </c>
      <c r="AC12" s="17">
        <f t="shared" si="3"/>
        <v>45959</v>
      </c>
      <c r="AD12" s="17">
        <f t="shared" si="3"/>
        <v>45960</v>
      </c>
      <c r="AE12" s="17">
        <f t="shared" si="3"/>
        <v>45961</v>
      </c>
      <c r="AF12" s="17" t="str">
        <f t="shared" si="3"/>
        <v/>
      </c>
      <c r="AG12" s="14"/>
      <c r="AH12" s="126" t="s">
        <v>32</v>
      </c>
      <c r="AI12" s="127"/>
      <c r="AJ12" s="127"/>
      <c r="AK12" s="127"/>
      <c r="AL12" s="128"/>
      <c r="AN12" s="11"/>
      <c r="AO12" s="11"/>
      <c r="AP12" s="129" t="s">
        <v>33</v>
      </c>
      <c r="AQ12" s="129"/>
      <c r="AR12" s="129"/>
      <c r="AS12" s="129"/>
      <c r="AT12" s="11"/>
    </row>
    <row r="13" spans="1:46" s="16" customFormat="1" ht="18" customHeight="1">
      <c r="I13" s="14"/>
      <c r="J13" s="17">
        <f>IF(P12="","",IF(MONTH(P12+1)&lt;&gt;MONTH(P12),"",P12+1))</f>
        <v>45900</v>
      </c>
      <c r="K13" s="17" t="str">
        <f>IF(J13="","",IF(MONTH(J13+1)&lt;&gt;MONTH(J13),"",J13+1))</f>
        <v/>
      </c>
      <c r="L13" s="17" t="str">
        <f t="shared" si="1"/>
        <v/>
      </c>
      <c r="M13" s="17" t="str">
        <f t="shared" si="1"/>
        <v/>
      </c>
      <c r="N13" s="17" t="str">
        <f t="shared" si="1"/>
        <v/>
      </c>
      <c r="O13" s="17" t="str">
        <f t="shared" si="1"/>
        <v/>
      </c>
      <c r="P13" s="17" t="str">
        <f t="shared" si="1"/>
        <v/>
      </c>
      <c r="Q13" s="14"/>
      <c r="R13" s="17" t="str">
        <f>IF(X12="","",IF(MONTH(X12+1)&lt;&gt;MONTH(X12),"",X12+1))</f>
        <v/>
      </c>
      <c r="S13" s="17" t="str">
        <f>IF(R13="","",IF(MONTH(R13+1)&lt;&gt;MONTH(R13),"",R13+1))</f>
        <v/>
      </c>
      <c r="T13" s="17" t="str">
        <f t="shared" si="2"/>
        <v/>
      </c>
      <c r="U13" s="17" t="str">
        <f t="shared" si="2"/>
        <v/>
      </c>
      <c r="V13" s="17" t="str">
        <f t="shared" si="2"/>
        <v/>
      </c>
      <c r="W13" s="17" t="str">
        <f t="shared" si="2"/>
        <v/>
      </c>
      <c r="X13" s="17" t="str">
        <f t="shared" si="2"/>
        <v/>
      </c>
      <c r="Y13" s="14"/>
      <c r="Z13" s="17" t="str">
        <f>IF(AF12="","",IF(MONTH(AF12+1)&lt;&gt;MONTH(AF12),"",AF12+1))</f>
        <v/>
      </c>
      <c r="AA13" s="17" t="str">
        <f>IF(Z13="","",IF(MONTH(Z13+1)&lt;&gt;MONTH(Z13),"",Z13+1))</f>
        <v/>
      </c>
      <c r="AB13" s="17" t="str">
        <f t="shared" si="3"/>
        <v/>
      </c>
      <c r="AC13" s="17" t="str">
        <f t="shared" si="3"/>
        <v/>
      </c>
      <c r="AD13" s="17" t="str">
        <f t="shared" si="3"/>
        <v/>
      </c>
      <c r="AE13" s="17" t="str">
        <f t="shared" si="3"/>
        <v/>
      </c>
      <c r="AF13" s="17" t="str">
        <f t="shared" si="3"/>
        <v/>
      </c>
      <c r="AG13" s="14"/>
      <c r="AH13" s="135">
        <v>45871</v>
      </c>
      <c r="AI13" s="136"/>
      <c r="AJ13" s="136"/>
      <c r="AK13" s="136"/>
      <c r="AL13" s="137"/>
      <c r="AN13" s="11"/>
      <c r="AO13" s="11"/>
      <c r="AP13" s="138" t="s">
        <v>34</v>
      </c>
      <c r="AQ13" s="139"/>
      <c r="AR13" s="111" t="s">
        <v>35</v>
      </c>
      <c r="AS13" s="111"/>
      <c r="AT13" s="11"/>
    </row>
    <row r="14" spans="1:46" ht="18" customHeight="1">
      <c r="B14" s="140" t="s">
        <v>36</v>
      </c>
      <c r="C14" s="140"/>
      <c r="D14" s="140"/>
      <c r="E14" s="140"/>
      <c r="F14" s="140"/>
      <c r="G14" s="140"/>
      <c r="H14" s="23">
        <v>0</v>
      </c>
      <c r="I14" s="10"/>
      <c r="J14" s="140" t="s">
        <v>36</v>
      </c>
      <c r="K14" s="140"/>
      <c r="L14" s="140"/>
      <c r="M14" s="140"/>
      <c r="N14" s="140"/>
      <c r="O14" s="140"/>
      <c r="P14" s="23">
        <v>15</v>
      </c>
      <c r="Q14" s="10"/>
      <c r="R14" s="140" t="s">
        <v>36</v>
      </c>
      <c r="S14" s="140"/>
      <c r="T14" s="140"/>
      <c r="U14" s="140"/>
      <c r="V14" s="140"/>
      <c r="W14" s="140"/>
      <c r="X14" s="23">
        <v>20</v>
      </c>
      <c r="Y14" s="10"/>
      <c r="Z14" s="140" t="s">
        <v>36</v>
      </c>
      <c r="AA14" s="140"/>
      <c r="AB14" s="140"/>
      <c r="AC14" s="140"/>
      <c r="AD14" s="140"/>
      <c r="AE14" s="140"/>
      <c r="AF14" s="23">
        <v>20</v>
      </c>
      <c r="AG14" s="10"/>
      <c r="AH14" s="141"/>
      <c r="AI14" s="142"/>
      <c r="AJ14" s="142"/>
      <c r="AK14" s="142"/>
      <c r="AL14" s="143"/>
      <c r="AN14" s="144">
        <v>44743</v>
      </c>
      <c r="AO14" s="145"/>
      <c r="AP14" s="146">
        <f>SUM(H14)</f>
        <v>0</v>
      </c>
      <c r="AQ14" s="147"/>
      <c r="AR14" s="148">
        <f>SUM(H15)</f>
        <v>3</v>
      </c>
      <c r="AS14" s="149"/>
      <c r="AT14" s="11"/>
    </row>
    <row r="15" spans="1:46" s="11" customFormat="1" ht="21" customHeight="1">
      <c r="B15" s="140" t="s">
        <v>37</v>
      </c>
      <c r="C15" s="140"/>
      <c r="D15" s="140"/>
      <c r="E15" s="140"/>
      <c r="F15" s="140"/>
      <c r="G15" s="140"/>
      <c r="H15" s="23">
        <v>3</v>
      </c>
      <c r="J15" s="140" t="s">
        <v>37</v>
      </c>
      <c r="K15" s="140"/>
      <c r="L15" s="140"/>
      <c r="M15" s="140"/>
      <c r="N15" s="140"/>
      <c r="O15" s="140"/>
      <c r="P15" s="23">
        <v>22</v>
      </c>
      <c r="R15" s="140" t="s">
        <v>37</v>
      </c>
      <c r="S15" s="140"/>
      <c r="T15" s="140"/>
      <c r="U15" s="140"/>
      <c r="V15" s="140"/>
      <c r="W15" s="140"/>
      <c r="X15" s="23">
        <v>21</v>
      </c>
      <c r="Z15" s="140" t="s">
        <v>37</v>
      </c>
      <c r="AA15" s="140"/>
      <c r="AB15" s="140"/>
      <c r="AC15" s="140"/>
      <c r="AD15" s="140"/>
      <c r="AE15" s="140"/>
      <c r="AF15" s="23">
        <v>21</v>
      </c>
      <c r="AG15" s="12"/>
      <c r="AH15" s="150" t="s">
        <v>38</v>
      </c>
      <c r="AI15" s="151"/>
      <c r="AJ15" s="151"/>
      <c r="AK15" s="151"/>
      <c r="AL15" s="152"/>
      <c r="AN15" s="144">
        <v>44774</v>
      </c>
      <c r="AO15" s="145"/>
      <c r="AP15" s="146">
        <f>SUM(P14)</f>
        <v>15</v>
      </c>
      <c r="AQ15" s="147"/>
      <c r="AR15" s="148">
        <f>SUM(P15)</f>
        <v>22</v>
      </c>
      <c r="AS15" s="149"/>
    </row>
    <row r="16" spans="1:46" s="14" customFormat="1" ht="18">
      <c r="AH16" s="153" t="s">
        <v>39</v>
      </c>
      <c r="AI16" s="153"/>
      <c r="AJ16" s="153"/>
      <c r="AK16" s="153"/>
      <c r="AL16" s="153"/>
      <c r="AN16" s="144">
        <v>44805</v>
      </c>
      <c r="AO16" s="145"/>
      <c r="AP16" s="146">
        <f>SUM(X14)</f>
        <v>20</v>
      </c>
      <c r="AQ16" s="147"/>
      <c r="AR16" s="148">
        <f>SUM(X15)</f>
        <v>21</v>
      </c>
      <c r="AS16" s="149"/>
      <c r="AT16" s="12"/>
    </row>
    <row r="17" spans="2:46" s="16" customFormat="1" ht="18" customHeight="1">
      <c r="B17" s="154">
        <f>DATE(YEAR(Z6+42),MONTH(Z6+42),1)</f>
        <v>45962</v>
      </c>
      <c r="C17" s="154"/>
      <c r="D17" s="154"/>
      <c r="E17" s="154"/>
      <c r="F17" s="154"/>
      <c r="G17" s="154"/>
      <c r="H17" s="154"/>
      <c r="I17" s="12"/>
      <c r="J17" s="121">
        <f>DATE(YEAR(B17+42),MONTH(B17+42),1)</f>
        <v>45992</v>
      </c>
      <c r="K17" s="121"/>
      <c r="L17" s="121"/>
      <c r="M17" s="121"/>
      <c r="N17" s="121"/>
      <c r="O17" s="121"/>
      <c r="P17" s="121"/>
      <c r="Q17" s="12"/>
      <c r="R17" s="121">
        <f>DATE(YEAR(J17+42),MONTH(J17+42),1)</f>
        <v>46023</v>
      </c>
      <c r="S17" s="121"/>
      <c r="T17" s="121"/>
      <c r="U17" s="121"/>
      <c r="V17" s="121"/>
      <c r="W17" s="121"/>
      <c r="X17" s="121"/>
      <c r="Y17" s="12"/>
      <c r="Z17" s="121">
        <f>DATE(YEAR(R17+42),MONTH(R17+42),1)</f>
        <v>46054</v>
      </c>
      <c r="AA17" s="121"/>
      <c r="AB17" s="121"/>
      <c r="AC17" s="121"/>
      <c r="AD17" s="121"/>
      <c r="AE17" s="121"/>
      <c r="AF17" s="121"/>
      <c r="AG17" s="14"/>
      <c r="AH17" s="155" t="s">
        <v>40</v>
      </c>
      <c r="AI17" s="136"/>
      <c r="AJ17" s="136"/>
      <c r="AK17" s="136"/>
      <c r="AL17" s="137"/>
      <c r="AN17" s="144">
        <v>44835</v>
      </c>
      <c r="AO17" s="145"/>
      <c r="AP17" s="146">
        <f>SUM(AF14)</f>
        <v>20</v>
      </c>
      <c r="AQ17" s="147"/>
      <c r="AR17" s="148">
        <f>SUM(AF15)</f>
        <v>21</v>
      </c>
      <c r="AS17" s="149"/>
      <c r="AT17" s="11"/>
    </row>
    <row r="18" spans="2:46" s="16" customFormat="1" ht="18" customHeight="1">
      <c r="B18" s="15" t="str">
        <f>CHOOSE(1+MOD($R$3+1-2,7),"S","M","T","W","T","F","S")</f>
        <v>S</v>
      </c>
      <c r="C18" s="15" t="str">
        <f>CHOOSE(1+MOD($R$3+2-2,7),"S","M","T","W","T","F","S")</f>
        <v>M</v>
      </c>
      <c r="D18" s="15" t="str">
        <f>CHOOSE(1+MOD($R$3+3-2,7),"S","M","T","W","T","F","S")</f>
        <v>T</v>
      </c>
      <c r="E18" s="15" t="str">
        <f>CHOOSE(1+MOD($R$3+4-2,7),"S","M","T","W","T","F","S")</f>
        <v>W</v>
      </c>
      <c r="F18" s="15" t="str">
        <f>CHOOSE(1+MOD($R$3+5-2,7),"S","M","T","W","T","F","S")</f>
        <v>T</v>
      </c>
      <c r="G18" s="15" t="str">
        <f>CHOOSE(1+MOD($R$3+6-2,7),"S","M","T","W","T","F","S")</f>
        <v>F</v>
      </c>
      <c r="H18" s="15" t="str">
        <f>CHOOSE(1+MOD($R$3+7-2,7),"S","M","T","W","T","F","S")</f>
        <v>S</v>
      </c>
      <c r="I18" s="14"/>
      <c r="J18" s="15" t="str">
        <f>CHOOSE(1+MOD($R$3+1-2,7),"S","M","T","W","T","F","S")</f>
        <v>S</v>
      </c>
      <c r="K18" s="15" t="str">
        <f>CHOOSE(1+MOD($R$3+2-2,7),"S","M","T","W","T","F","S")</f>
        <v>M</v>
      </c>
      <c r="L18" s="15" t="str">
        <f>CHOOSE(1+MOD($R$3+3-2,7),"S","M","T","W","T","F","S")</f>
        <v>T</v>
      </c>
      <c r="M18" s="15" t="str">
        <f>CHOOSE(1+MOD($R$3+4-2,7),"S","M","T","W","T","F","S")</f>
        <v>W</v>
      </c>
      <c r="N18" s="15" t="str">
        <f>CHOOSE(1+MOD($R$3+5-2,7),"S","M","T","W","T","F","S")</f>
        <v>T</v>
      </c>
      <c r="O18" s="15" t="str">
        <f>CHOOSE(1+MOD($R$3+6-2,7),"S","M","T","W","T","F","S")</f>
        <v>F</v>
      </c>
      <c r="P18" s="15" t="str">
        <f>CHOOSE(1+MOD($R$3+7-2,7),"S","M","T","W","T","F","S")</f>
        <v>S</v>
      </c>
      <c r="Q18" s="14"/>
      <c r="R18" s="15" t="str">
        <f>CHOOSE(1+MOD($R$3+1-2,7),"S","M","T","W","T","F","S")</f>
        <v>S</v>
      </c>
      <c r="S18" s="15" t="str">
        <f>CHOOSE(1+MOD($R$3+2-2,7),"S","M","T","W","T","F","S")</f>
        <v>M</v>
      </c>
      <c r="T18" s="15" t="str">
        <f>CHOOSE(1+MOD($R$3+3-2,7),"S","M","T","W","T","F","S")</f>
        <v>T</v>
      </c>
      <c r="U18" s="15" t="str">
        <f>CHOOSE(1+MOD($R$3+4-2,7),"S","M","T","W","T","F","S")</f>
        <v>W</v>
      </c>
      <c r="V18" s="15" t="str">
        <f>CHOOSE(1+MOD($R$3+5-2,7),"S","M","T","W","T","F","S")</f>
        <v>T</v>
      </c>
      <c r="W18" s="15" t="str">
        <f>CHOOSE(1+MOD($R$3+6-2,7),"S","M","T","W","T","F","S")</f>
        <v>F</v>
      </c>
      <c r="X18" s="15" t="str">
        <f>CHOOSE(1+MOD($R$3+7-2,7),"S","M","T","W","T","F","S")</f>
        <v>S</v>
      </c>
      <c r="Y18" s="14"/>
      <c r="Z18" s="15" t="str">
        <f>CHOOSE(1+MOD($R$3+1-2,7),"S","M","T","W","T","F","S")</f>
        <v>S</v>
      </c>
      <c r="AA18" s="15" t="str">
        <f>CHOOSE(1+MOD($R$3+2-2,7),"S","M","T","W","T","F","S")</f>
        <v>M</v>
      </c>
      <c r="AB18" s="15" t="str">
        <f>CHOOSE(1+MOD($R$3+3-2,7),"S","M","T","W","T","F","S")</f>
        <v>T</v>
      </c>
      <c r="AC18" s="15" t="str">
        <f>CHOOSE(1+MOD($R$3+4-2,7),"S","M","T","W","T","F","S")</f>
        <v>W</v>
      </c>
      <c r="AD18" s="15" t="str">
        <f>CHOOSE(1+MOD($R$3+5-2,7),"S","M","T","W","T","F","S")</f>
        <v>T</v>
      </c>
      <c r="AE18" s="15" t="str">
        <f>CHOOSE(1+MOD($R$3+6-2,7),"S","M","T","W","T","F","S")</f>
        <v>F</v>
      </c>
      <c r="AF18" s="15" t="str">
        <f>CHOOSE(1+MOD($R$3+7-2,7),"S","M","T","W","T","F","S")</f>
        <v>S</v>
      </c>
      <c r="AG18" s="14"/>
      <c r="AH18" s="157" t="s">
        <v>41</v>
      </c>
      <c r="AI18" s="157"/>
      <c r="AJ18" s="157"/>
      <c r="AK18" s="157"/>
      <c r="AL18" s="157"/>
      <c r="AN18" s="144">
        <v>44866</v>
      </c>
      <c r="AO18" s="145"/>
      <c r="AP18" s="146">
        <f>SUM(H25)</f>
        <v>15</v>
      </c>
      <c r="AQ18" s="147"/>
      <c r="AR18" s="148">
        <f>SUM(H26)</f>
        <v>15</v>
      </c>
      <c r="AS18" s="149"/>
      <c r="AT18" s="11"/>
    </row>
    <row r="19" spans="2:46" s="16" customFormat="1" ht="18" customHeight="1">
      <c r="B19" s="17" t="str">
        <f>IF(WEEKDAY(B17,1)=MOD($R$3,7),B17,"")</f>
        <v/>
      </c>
      <c r="C19" s="17" t="str">
        <f>IF(B19="",IF(WEEKDAY(B17,1)=MOD($R$3,7)+1,B17,""),B19+1)</f>
        <v/>
      </c>
      <c r="D19" s="17" t="str">
        <f>IF(C19="",IF(WEEKDAY(B17,1)=MOD($R$3+1,7)+1,B17,""),C19+1)</f>
        <v/>
      </c>
      <c r="E19" s="17" t="str">
        <f>IF(D19="",IF(WEEKDAY(B17,1)=MOD($R$3+2,7)+1,B17,""),D19+1)</f>
        <v/>
      </c>
      <c r="F19" s="17" t="str">
        <f>IF(E19="",IF(WEEKDAY(B17,1)=MOD($R$3+3,7)+1,B17,""),E19+1)</f>
        <v/>
      </c>
      <c r="G19" s="17" t="str">
        <f>IF(F19="",IF(WEEKDAY(B17,1)=MOD($R$3+4,7)+1,B17,""),F19+1)</f>
        <v/>
      </c>
      <c r="H19" s="17">
        <f>IF(G19="",IF(WEEKDAY(B17,1)=MOD($R$3+5,7)+1,B17,""),G19+1)</f>
        <v>45962</v>
      </c>
      <c r="I19" s="14"/>
      <c r="J19" s="17" t="str">
        <f>IF(WEEKDAY(J17,1)=MOD($R$3,7),J17,"")</f>
        <v/>
      </c>
      <c r="K19" s="17">
        <f>IF(J19="",IF(WEEKDAY(J17,1)=MOD($R$3,7)+1,J17,""),J19+1)</f>
        <v>45992</v>
      </c>
      <c r="L19" s="17">
        <f>IF(K19="",IF(WEEKDAY(J17,1)=MOD($R$3+1,7)+1,J17,""),K19+1)</f>
        <v>45993</v>
      </c>
      <c r="M19" s="17">
        <f>IF(L19="",IF(WEEKDAY(J17,1)=MOD($R$3+2,7)+1,J17,""),L19+1)</f>
        <v>45994</v>
      </c>
      <c r="N19" s="17">
        <f>IF(M19="",IF(WEEKDAY(J17,1)=MOD($R$3+3,7)+1,J17,""),M19+1)</f>
        <v>45995</v>
      </c>
      <c r="O19" s="17">
        <f>IF(N19="",IF(WEEKDAY(J17,1)=MOD($R$3+4,7)+1,J17,""),N19+1)</f>
        <v>45996</v>
      </c>
      <c r="P19" s="17">
        <f>IF(O19="",IF(WEEKDAY(J17,1)=MOD($R$3+5,7)+1,J17,""),O19+1)</f>
        <v>45997</v>
      </c>
      <c r="Q19" s="14"/>
      <c r="R19" s="17" t="str">
        <f>IF(WEEKDAY(R17,1)=MOD($R$3,7),R17,"")</f>
        <v/>
      </c>
      <c r="S19" s="17" t="str">
        <f>IF(R19="",IF(WEEKDAY(R17,1)=MOD($R$3,7)+1,R17,""),R19+1)</f>
        <v/>
      </c>
      <c r="T19" s="17" t="str">
        <f>IF(S19="",IF(WEEKDAY(R17,1)=MOD($R$3+1,7)+1,R17,""),S19+1)</f>
        <v/>
      </c>
      <c r="U19" s="17" t="str">
        <f>IF(T19="",IF(WEEKDAY(R17,1)=MOD($R$3+2,7)+1,R17,""),T19+1)</f>
        <v/>
      </c>
      <c r="V19" s="20">
        <f>IF(U19="",IF(WEEKDAY(R17,1)=MOD($R$3+3,7)+1,R17,""),U19+1)</f>
        <v>46023</v>
      </c>
      <c r="W19" s="20">
        <f>IF(V19="",IF(WEEKDAY(R17,1)=MOD($R$3+4,7)+1,R17,""),V19+1)</f>
        <v>46024</v>
      </c>
      <c r="X19" s="17">
        <f>IF(W19="",IF(WEEKDAY(R17,1)=MOD($R$3+5,7)+1,R17,""),W19+1)</f>
        <v>46025</v>
      </c>
      <c r="Y19" s="14"/>
      <c r="Z19" s="17">
        <f>IF(WEEKDAY(Z17,1)=MOD($R$3,7),Z17,"")</f>
        <v>46054</v>
      </c>
      <c r="AA19" s="17">
        <f>IF(Z19="",IF(WEEKDAY(Z17,1)=MOD($R$3,7)+1,Z17,""),Z19+1)</f>
        <v>46055</v>
      </c>
      <c r="AB19" s="17">
        <f>IF(AA19="",IF(WEEKDAY(Z17,1)=MOD($R$3+1,7)+1,Z17,""),AA19+1)</f>
        <v>46056</v>
      </c>
      <c r="AC19" s="17">
        <f>IF(AB19="",IF(WEEKDAY(Z17,1)=MOD($R$3+2,7)+1,Z17,""),AB19+1)</f>
        <v>46057</v>
      </c>
      <c r="AD19" s="17">
        <f>IF(AC19="",IF(WEEKDAY(Z17,1)=MOD($R$3+3,7)+1,Z17,""),AC19+1)</f>
        <v>46058</v>
      </c>
      <c r="AE19" s="24">
        <f>IF(AD19="",IF(WEEKDAY(Z17,1)=MOD($R$3+4,7)+1,Z17,""),AD19+1)</f>
        <v>46059</v>
      </c>
      <c r="AF19" s="17">
        <f>IF(AE19="",IF(WEEKDAY(Z17,1)=MOD($R$3+5,7)+1,Z17,""),AE19+1)</f>
        <v>46060</v>
      </c>
      <c r="AG19" s="14"/>
      <c r="AH19" s="156" t="s">
        <v>42</v>
      </c>
      <c r="AI19" s="157"/>
      <c r="AJ19" s="157"/>
      <c r="AK19" s="157"/>
      <c r="AL19" s="158"/>
      <c r="AN19" s="144">
        <v>44896</v>
      </c>
      <c r="AO19" s="145"/>
      <c r="AP19" s="146">
        <f>SUM(P25)</f>
        <v>15</v>
      </c>
      <c r="AQ19" s="147"/>
      <c r="AR19" s="148">
        <f>SUM(P26)</f>
        <v>15</v>
      </c>
      <c r="AS19" s="149"/>
      <c r="AT19" s="11"/>
    </row>
    <row r="20" spans="2:46" s="16" customFormat="1" ht="18" customHeight="1">
      <c r="B20" s="17">
        <f>IF(H19="","",IF(MONTH(H19+1)&lt;&gt;MONTH(H19),"",H19+1))</f>
        <v>45963</v>
      </c>
      <c r="C20" s="17">
        <f>IF(B20="","",IF(MONTH(B20+1)&lt;&gt;MONTH(B20),"",B20+1))</f>
        <v>45964</v>
      </c>
      <c r="D20" s="17">
        <f t="shared" ref="D20:H24" si="4">IF(C20="","",IF(MONTH(C20+1)&lt;&gt;MONTH(C20),"",C20+1))</f>
        <v>45965</v>
      </c>
      <c r="E20" s="17">
        <f t="shared" si="4"/>
        <v>45966</v>
      </c>
      <c r="F20" s="17">
        <f t="shared" si="4"/>
        <v>45967</v>
      </c>
      <c r="G20" s="17">
        <f t="shared" si="4"/>
        <v>45968</v>
      </c>
      <c r="H20" s="17">
        <f t="shared" si="4"/>
        <v>45969</v>
      </c>
      <c r="I20" s="14"/>
      <c r="J20" s="17">
        <f>IF(P19="","",IF(MONTH(P19+1)&lt;&gt;MONTH(P19),"",P19+1))</f>
        <v>45998</v>
      </c>
      <c r="K20" s="17">
        <f>IF(J20="","",IF(MONTH(J20+1)&lt;&gt;MONTH(J20),"",J20+1))</f>
        <v>45999</v>
      </c>
      <c r="L20" s="17">
        <f t="shared" ref="L20:P24" si="5">IF(K20="","",IF(MONTH(K20+1)&lt;&gt;MONTH(K20),"",K20+1))</f>
        <v>46000</v>
      </c>
      <c r="M20" s="17">
        <f t="shared" si="5"/>
        <v>46001</v>
      </c>
      <c r="N20" s="17">
        <f t="shared" si="5"/>
        <v>46002</v>
      </c>
      <c r="O20" s="17">
        <f t="shared" si="5"/>
        <v>46003</v>
      </c>
      <c r="P20" s="17">
        <f t="shared" si="5"/>
        <v>46004</v>
      </c>
      <c r="Q20" s="14"/>
      <c r="R20" s="17">
        <f>IF(X19="","",IF(MONTH(X19+1)&lt;&gt;MONTH(X19),"",X19+1))</f>
        <v>46026</v>
      </c>
      <c r="S20" s="18">
        <f>IF(R20="","",IF(MONTH(R20+1)&lt;&gt;MONTH(R20),"",R20+1))</f>
        <v>46027</v>
      </c>
      <c r="T20" s="18">
        <f t="shared" ref="T20:X24" si="6">IF(S20="","",IF(MONTH(S20+1)&lt;&gt;MONTH(S20),"",S20+1))</f>
        <v>46028</v>
      </c>
      <c r="U20" s="17">
        <f t="shared" si="6"/>
        <v>46029</v>
      </c>
      <c r="V20" s="17">
        <f t="shared" si="6"/>
        <v>46030</v>
      </c>
      <c r="W20" s="22">
        <f t="shared" si="6"/>
        <v>46031</v>
      </c>
      <c r="X20" s="17">
        <f t="shared" si="6"/>
        <v>46032</v>
      </c>
      <c r="Y20" s="14"/>
      <c r="Z20" s="17">
        <f>IF(AF19="","",IF(MONTH(AF19+1)&lt;&gt;MONTH(AF19),"",AF19+1))</f>
        <v>46061</v>
      </c>
      <c r="AA20" s="17">
        <f>IF(Z20="","",IF(MONTH(Z20+1)&lt;&gt;MONTH(Z20),"",Z20+1))</f>
        <v>46062</v>
      </c>
      <c r="AB20" s="17">
        <f t="shared" ref="AB20:AF24" si="7">IF(AA20="","",IF(MONTH(AA20+1)&lt;&gt;MONTH(AA20),"",AA20+1))</f>
        <v>46063</v>
      </c>
      <c r="AC20" s="17">
        <f t="shared" si="7"/>
        <v>46064</v>
      </c>
      <c r="AD20" s="17">
        <f t="shared" si="7"/>
        <v>46065</v>
      </c>
      <c r="AE20" s="17">
        <f t="shared" si="7"/>
        <v>46066</v>
      </c>
      <c r="AF20" s="17">
        <f t="shared" si="7"/>
        <v>46067</v>
      </c>
      <c r="AG20" s="14"/>
      <c r="AH20" s="156" t="s">
        <v>43</v>
      </c>
      <c r="AI20" s="157"/>
      <c r="AJ20" s="157"/>
      <c r="AK20" s="157"/>
      <c r="AL20" s="158"/>
      <c r="AN20" s="144">
        <v>44927</v>
      </c>
      <c r="AO20" s="145"/>
      <c r="AP20" s="146">
        <f>SUM(X25)</f>
        <v>17</v>
      </c>
      <c r="AQ20" s="147"/>
      <c r="AR20" s="148">
        <f>SUM(X26)</f>
        <v>19</v>
      </c>
      <c r="AS20" s="149"/>
      <c r="AT20" s="11"/>
    </row>
    <row r="21" spans="2:46" s="16" customFormat="1" ht="18" customHeight="1">
      <c r="B21" s="17">
        <f>IF(H20="","",IF(MONTH(H20+1)&lt;&gt;MONTH(H20),"",H20+1))</f>
        <v>45970</v>
      </c>
      <c r="C21" s="17">
        <f>IF(B21="","",IF(MONTH(B21+1)&lt;&gt;MONTH(B21),"",B21+1))</f>
        <v>45971</v>
      </c>
      <c r="D21" s="17">
        <f t="shared" si="4"/>
        <v>45972</v>
      </c>
      <c r="E21" s="17">
        <f t="shared" si="4"/>
        <v>45973</v>
      </c>
      <c r="F21" s="17">
        <f t="shared" si="4"/>
        <v>45974</v>
      </c>
      <c r="G21" s="17">
        <f t="shared" si="4"/>
        <v>45975</v>
      </c>
      <c r="H21" s="17">
        <f t="shared" si="4"/>
        <v>45976</v>
      </c>
      <c r="I21" s="14"/>
      <c r="J21" s="17">
        <f>IF(P20="","",IF(MONTH(P20+1)&lt;&gt;MONTH(P20),"",P20+1))</f>
        <v>46005</v>
      </c>
      <c r="K21" s="17">
        <f>IF(J21="","",IF(MONTH(J21+1)&lt;&gt;MONTH(J21),"",J21+1))</f>
        <v>46006</v>
      </c>
      <c r="L21" s="17">
        <f t="shared" si="5"/>
        <v>46007</v>
      </c>
      <c r="M21" s="17">
        <f t="shared" si="5"/>
        <v>46008</v>
      </c>
      <c r="N21" s="17">
        <f t="shared" si="5"/>
        <v>46009</v>
      </c>
      <c r="O21" s="17">
        <f t="shared" si="5"/>
        <v>46010</v>
      </c>
      <c r="P21" s="17">
        <f t="shared" si="5"/>
        <v>46011</v>
      </c>
      <c r="Q21" s="14"/>
      <c r="R21" s="17">
        <f>IF(X20="","",IF(MONTH(X20+1)&lt;&gt;MONTH(X20),"",X20+1))</f>
        <v>46033</v>
      </c>
      <c r="S21" s="17">
        <f>IF(R21="","",IF(MONTH(R21+1)&lt;&gt;MONTH(R21),"",R21+1))</f>
        <v>46034</v>
      </c>
      <c r="T21" s="17">
        <f t="shared" si="6"/>
        <v>46035</v>
      </c>
      <c r="U21" s="17">
        <f t="shared" si="6"/>
        <v>46036</v>
      </c>
      <c r="V21" s="17">
        <f t="shared" si="6"/>
        <v>46037</v>
      </c>
      <c r="W21" s="17">
        <f t="shared" si="6"/>
        <v>46038</v>
      </c>
      <c r="X21" s="17">
        <f t="shared" si="6"/>
        <v>46039</v>
      </c>
      <c r="Y21" s="14"/>
      <c r="Z21" s="17">
        <f>IF(AF20="","",IF(MONTH(AF20+1)&lt;&gt;MONTH(AF20),"",AF20+1))</f>
        <v>46068</v>
      </c>
      <c r="AA21" s="20">
        <f>IF(Z21="","",IF(MONTH(Z21+1)&lt;&gt;MONTH(Z21),"",Z21+1))</f>
        <v>46069</v>
      </c>
      <c r="AB21" s="17">
        <f t="shared" si="7"/>
        <v>46070</v>
      </c>
      <c r="AC21" s="17">
        <f t="shared" si="7"/>
        <v>46071</v>
      </c>
      <c r="AD21" s="17">
        <f t="shared" si="7"/>
        <v>46072</v>
      </c>
      <c r="AE21" s="17">
        <f t="shared" si="7"/>
        <v>46073</v>
      </c>
      <c r="AF21" s="17">
        <f t="shared" si="7"/>
        <v>46074</v>
      </c>
      <c r="AG21" s="14"/>
      <c r="AH21" s="157" t="s">
        <v>44</v>
      </c>
      <c r="AI21" s="157"/>
      <c r="AJ21" s="157"/>
      <c r="AK21" s="157"/>
      <c r="AL21" s="157"/>
      <c r="AN21" s="144">
        <v>44958</v>
      </c>
      <c r="AO21" s="145"/>
      <c r="AP21" s="146">
        <f>SUM(AF25)</f>
        <v>18</v>
      </c>
      <c r="AQ21" s="147"/>
      <c r="AR21" s="148">
        <f>SUM(AF26)</f>
        <v>19</v>
      </c>
      <c r="AS21" s="149"/>
      <c r="AT21" s="11"/>
    </row>
    <row r="22" spans="2:46" s="16" customFormat="1" ht="18" customHeight="1">
      <c r="B22" s="17">
        <f>IF(H21="","",IF(MONTH(H21+1)&lt;&gt;MONTH(H21),"",H21+1))</f>
        <v>45977</v>
      </c>
      <c r="C22" s="17">
        <f>IF(B22="","",IF(MONTH(B22+1)&lt;&gt;MONTH(B22),"",B22+1))</f>
        <v>45978</v>
      </c>
      <c r="D22" s="17">
        <f t="shared" si="4"/>
        <v>45979</v>
      </c>
      <c r="E22" s="17">
        <f t="shared" si="4"/>
        <v>45980</v>
      </c>
      <c r="F22" s="17">
        <f t="shared" si="4"/>
        <v>45981</v>
      </c>
      <c r="G22" s="17">
        <f t="shared" si="4"/>
        <v>45982</v>
      </c>
      <c r="H22" s="17">
        <f t="shared" si="4"/>
        <v>45983</v>
      </c>
      <c r="I22" s="14"/>
      <c r="J22" s="17">
        <f>IF(P21="","",IF(MONTH(P21+1)&lt;&gt;MONTH(P21),"",P21+1))</f>
        <v>46012</v>
      </c>
      <c r="K22" s="20">
        <f>IF(J22="","",IF(MONTH(J22+1)&lt;&gt;MONTH(J22),"",J22+1))</f>
        <v>46013</v>
      </c>
      <c r="L22" s="20">
        <f t="shared" si="5"/>
        <v>46014</v>
      </c>
      <c r="M22" s="20">
        <f t="shared" si="5"/>
        <v>46015</v>
      </c>
      <c r="N22" s="20">
        <f t="shared" si="5"/>
        <v>46016</v>
      </c>
      <c r="O22" s="20">
        <f t="shared" si="5"/>
        <v>46017</v>
      </c>
      <c r="P22" s="17">
        <f t="shared" si="5"/>
        <v>46018</v>
      </c>
      <c r="Q22" s="14"/>
      <c r="R22" s="17">
        <f>IF(X21="","",IF(MONTH(X21+1)&lt;&gt;MONTH(X21),"",X21+1))</f>
        <v>46040</v>
      </c>
      <c r="S22" s="20">
        <f>IF(R22="","",IF(MONTH(R22+1)&lt;&gt;MONTH(R22),"",R22+1))</f>
        <v>46041</v>
      </c>
      <c r="T22" s="17">
        <f t="shared" si="6"/>
        <v>46042</v>
      </c>
      <c r="U22" s="17">
        <f t="shared" si="6"/>
        <v>46043</v>
      </c>
      <c r="V22" s="17">
        <f t="shared" si="6"/>
        <v>46044</v>
      </c>
      <c r="W22" s="17">
        <f t="shared" si="6"/>
        <v>46045</v>
      </c>
      <c r="X22" s="17">
        <f t="shared" si="6"/>
        <v>46046</v>
      </c>
      <c r="Y22" s="14"/>
      <c r="Z22" s="17">
        <f>IF(AF21="","",IF(MONTH(AF21+1)&lt;&gt;MONTH(AF21),"",AF21+1))</f>
        <v>46075</v>
      </c>
      <c r="AA22" s="17">
        <f>IF(Z22="","",IF(MONTH(Z22+1)&lt;&gt;MONTH(Z22),"",Z22+1))</f>
        <v>46076</v>
      </c>
      <c r="AB22" s="17">
        <f t="shared" si="7"/>
        <v>46077</v>
      </c>
      <c r="AC22" s="17">
        <f t="shared" si="7"/>
        <v>46078</v>
      </c>
      <c r="AD22" s="17">
        <f t="shared" si="7"/>
        <v>46079</v>
      </c>
      <c r="AE22" s="17">
        <f t="shared" si="7"/>
        <v>46080</v>
      </c>
      <c r="AF22" s="17">
        <f t="shared" si="7"/>
        <v>46081</v>
      </c>
      <c r="AG22" s="14"/>
      <c r="AH22" s="156" t="s">
        <v>45</v>
      </c>
      <c r="AI22" s="157"/>
      <c r="AJ22" s="157"/>
      <c r="AK22" s="157"/>
      <c r="AL22" s="158"/>
      <c r="AN22" s="144">
        <v>44986</v>
      </c>
      <c r="AO22" s="145"/>
      <c r="AP22" s="146">
        <f>SUM(H36)</f>
        <v>16</v>
      </c>
      <c r="AQ22" s="147"/>
      <c r="AR22" s="148">
        <f>SUM(H37)</f>
        <v>17</v>
      </c>
      <c r="AS22" s="149"/>
      <c r="AT22" s="11"/>
    </row>
    <row r="23" spans="2:46" ht="18" customHeight="1">
      <c r="B23" s="17">
        <f>IF(H22="","",IF(MONTH(H22+1)&lt;&gt;MONTH(H22),"",H22+1))</f>
        <v>45984</v>
      </c>
      <c r="C23" s="20">
        <f>IF(B23="","",IF(MONTH(B23+1)&lt;&gt;MONTH(B23),"",B23+1))</f>
        <v>45985</v>
      </c>
      <c r="D23" s="20">
        <f t="shared" si="4"/>
        <v>45986</v>
      </c>
      <c r="E23" s="20">
        <f t="shared" si="4"/>
        <v>45987</v>
      </c>
      <c r="F23" s="20">
        <f t="shared" si="4"/>
        <v>45988</v>
      </c>
      <c r="G23" s="20">
        <f t="shared" si="4"/>
        <v>45989</v>
      </c>
      <c r="H23" s="17">
        <f t="shared" si="4"/>
        <v>45990</v>
      </c>
      <c r="I23" s="14"/>
      <c r="J23" s="17">
        <f>IF(P22="","",IF(MONTH(P22+1)&lt;&gt;MONTH(P22),"",P22+1))</f>
        <v>46019</v>
      </c>
      <c r="K23" s="20">
        <f>IF(J23="","",IF(MONTH(J23+1)&lt;&gt;MONTH(J23),"",J23+1))</f>
        <v>46020</v>
      </c>
      <c r="L23" s="20">
        <f t="shared" si="5"/>
        <v>46021</v>
      </c>
      <c r="M23" s="20">
        <f t="shared" si="5"/>
        <v>46022</v>
      </c>
      <c r="N23" s="17" t="str">
        <f t="shared" si="5"/>
        <v/>
      </c>
      <c r="O23" s="17" t="str">
        <f t="shared" si="5"/>
        <v/>
      </c>
      <c r="P23" s="17" t="str">
        <f t="shared" si="5"/>
        <v/>
      </c>
      <c r="Q23" s="14"/>
      <c r="R23" s="17">
        <f>IF(X22="","",IF(MONTH(X22+1)&lt;&gt;MONTH(X22),"",X22+1))</f>
        <v>46047</v>
      </c>
      <c r="S23" s="17">
        <f>IF(R23="","",IF(MONTH(R23+1)&lt;&gt;MONTH(R23),"",R23+1))</f>
        <v>46048</v>
      </c>
      <c r="T23" s="17">
        <f t="shared" si="6"/>
        <v>46049</v>
      </c>
      <c r="U23" s="17">
        <f t="shared" si="6"/>
        <v>46050</v>
      </c>
      <c r="V23" s="17">
        <f t="shared" si="6"/>
        <v>46051</v>
      </c>
      <c r="W23" s="17">
        <f t="shared" si="6"/>
        <v>46052</v>
      </c>
      <c r="X23" s="17">
        <f t="shared" si="6"/>
        <v>46053</v>
      </c>
      <c r="Y23" s="14"/>
      <c r="Z23" s="17" t="str">
        <f>IF(AF22="","",IF(MONTH(AF22+1)&lt;&gt;MONTH(AF22),"",AF22+1))</f>
        <v/>
      </c>
      <c r="AA23" s="17" t="str">
        <f>IF(Z23="","",IF(MONTH(Z23+1)&lt;&gt;MONTH(Z23),"",Z23+1))</f>
        <v/>
      </c>
      <c r="AB23" s="17" t="str">
        <f t="shared" si="7"/>
        <v/>
      </c>
      <c r="AC23" s="17" t="str">
        <f t="shared" si="7"/>
        <v/>
      </c>
      <c r="AD23" s="17" t="str">
        <f t="shared" si="7"/>
        <v/>
      </c>
      <c r="AE23" s="17" t="str">
        <f t="shared" si="7"/>
        <v/>
      </c>
      <c r="AF23" s="17" t="str">
        <f t="shared" si="7"/>
        <v/>
      </c>
      <c r="AG23" s="10"/>
      <c r="AH23" s="141" t="s">
        <v>46</v>
      </c>
      <c r="AI23" s="142"/>
      <c r="AJ23" s="142"/>
      <c r="AK23" s="142"/>
      <c r="AL23" s="143"/>
      <c r="AN23" s="144">
        <v>45017</v>
      </c>
      <c r="AO23" s="145"/>
      <c r="AP23" s="146">
        <f>SUM(P36)</f>
        <v>21</v>
      </c>
      <c r="AQ23" s="147"/>
      <c r="AR23" s="148">
        <f>SUM(P37)</f>
        <v>21</v>
      </c>
      <c r="AS23" s="149"/>
      <c r="AT23" s="11"/>
    </row>
    <row r="24" spans="2:46" s="11" customFormat="1" ht="21" customHeight="1">
      <c r="B24" s="17">
        <f>IF(H23="","",IF(MONTH(H23+1)&lt;&gt;MONTH(H23),"",H23+1))</f>
        <v>45991</v>
      </c>
      <c r="C24" s="17" t="str">
        <f>IF(B24="","",IF(MONTH(B24+1)&lt;&gt;MONTH(B24),"",B24+1))</f>
        <v/>
      </c>
      <c r="D24" s="17" t="str">
        <f t="shared" si="4"/>
        <v/>
      </c>
      <c r="E24" s="17" t="str">
        <f t="shared" si="4"/>
        <v/>
      </c>
      <c r="F24" s="17" t="str">
        <f t="shared" si="4"/>
        <v/>
      </c>
      <c r="G24" s="17" t="str">
        <f t="shared" si="4"/>
        <v/>
      </c>
      <c r="H24" s="17" t="str">
        <f t="shared" si="4"/>
        <v/>
      </c>
      <c r="I24" s="14"/>
      <c r="J24" s="17" t="str">
        <f>IF(P23="","",IF(MONTH(P23+1)&lt;&gt;MONTH(P23),"",P23+1))</f>
        <v/>
      </c>
      <c r="K24" s="17" t="str">
        <f>IF(J24="","",IF(MONTH(J24+1)&lt;&gt;MONTH(J24),"",J24+1))</f>
        <v/>
      </c>
      <c r="L24" s="17" t="str">
        <f t="shared" si="5"/>
        <v/>
      </c>
      <c r="M24" s="17" t="str">
        <f t="shared" si="5"/>
        <v/>
      </c>
      <c r="N24" s="17" t="str">
        <f>IF(M24="","",IF(MONTH(M24+1)&lt;&gt;MONTH(M24),"",M24+1))</f>
        <v/>
      </c>
      <c r="O24" s="17" t="str">
        <f t="shared" si="5"/>
        <v/>
      </c>
      <c r="P24" s="17" t="str">
        <f t="shared" si="5"/>
        <v/>
      </c>
      <c r="Q24" s="14"/>
      <c r="R24" s="17" t="str">
        <f>IF(X23="","",IF(MONTH(X23+1)&lt;&gt;MONTH(X23),"",X23+1))</f>
        <v/>
      </c>
      <c r="S24" s="17" t="str">
        <f>IF(R24="","",IF(MONTH(R24+1)&lt;&gt;MONTH(R24),"",R24+1))</f>
        <v/>
      </c>
      <c r="T24" s="17" t="str">
        <f t="shared" si="6"/>
        <v/>
      </c>
      <c r="U24" s="17" t="str">
        <f t="shared" si="6"/>
        <v/>
      </c>
      <c r="V24" s="17" t="str">
        <f t="shared" si="6"/>
        <v/>
      </c>
      <c r="W24" s="17" t="str">
        <f t="shared" si="6"/>
        <v/>
      </c>
      <c r="X24" s="17" t="str">
        <f t="shared" si="6"/>
        <v/>
      </c>
      <c r="Y24" s="14"/>
      <c r="Z24" s="17" t="str">
        <f>IF(AF23="","",IF(MONTH(AF23+1)&lt;&gt;MONTH(AF23),"",AF23+1))</f>
        <v/>
      </c>
      <c r="AA24" s="17" t="str">
        <f>IF(Z24="","",IF(MONTH(Z24+1)&lt;&gt;MONTH(Z24),"",Z24+1))</f>
        <v/>
      </c>
      <c r="AB24" s="17" t="str">
        <f t="shared" si="7"/>
        <v/>
      </c>
      <c r="AC24" s="17" t="str">
        <f t="shared" si="7"/>
        <v/>
      </c>
      <c r="AD24" s="17" t="str">
        <f t="shared" si="7"/>
        <v/>
      </c>
      <c r="AE24" s="17" t="str">
        <f t="shared" si="7"/>
        <v/>
      </c>
      <c r="AF24" s="17" t="str">
        <f t="shared" si="7"/>
        <v/>
      </c>
      <c r="AG24" s="12"/>
      <c r="AH24" s="159" t="s">
        <v>47</v>
      </c>
      <c r="AI24" s="160"/>
      <c r="AJ24" s="160"/>
      <c r="AK24" s="160"/>
      <c r="AL24" s="161"/>
      <c r="AN24" s="144">
        <v>45047</v>
      </c>
      <c r="AO24" s="145"/>
      <c r="AP24" s="146">
        <f>SUM(X36)</f>
        <v>16</v>
      </c>
      <c r="AQ24" s="147"/>
      <c r="AR24" s="148">
        <f>SUM(X37)</f>
        <v>16</v>
      </c>
      <c r="AS24" s="149"/>
    </row>
    <row r="25" spans="2:46" s="14" customFormat="1" ht="17.649999999999999" customHeight="1">
      <c r="B25" s="140" t="s">
        <v>36</v>
      </c>
      <c r="C25" s="140"/>
      <c r="D25" s="140"/>
      <c r="E25" s="140"/>
      <c r="F25" s="140"/>
      <c r="G25" s="140"/>
      <c r="H25" s="23">
        <v>15</v>
      </c>
      <c r="I25" s="10"/>
      <c r="J25" s="140" t="s">
        <v>36</v>
      </c>
      <c r="K25" s="140"/>
      <c r="L25" s="140"/>
      <c r="M25" s="140"/>
      <c r="N25" s="140"/>
      <c r="O25" s="140"/>
      <c r="P25" s="23">
        <v>15</v>
      </c>
      <c r="Q25" s="10"/>
      <c r="R25" s="140" t="s">
        <v>36</v>
      </c>
      <c r="S25" s="140"/>
      <c r="T25" s="140"/>
      <c r="U25" s="140"/>
      <c r="V25" s="140"/>
      <c r="W25" s="140"/>
      <c r="X25" s="23">
        <v>17</v>
      </c>
      <c r="Y25" s="10"/>
      <c r="Z25" s="140" t="s">
        <v>36</v>
      </c>
      <c r="AA25" s="140"/>
      <c r="AB25" s="140"/>
      <c r="AC25" s="140"/>
      <c r="AD25" s="140"/>
      <c r="AE25" s="140"/>
      <c r="AF25" s="23">
        <v>18</v>
      </c>
      <c r="AH25" s="165" t="s">
        <v>48</v>
      </c>
      <c r="AI25" s="166"/>
      <c r="AJ25" s="166"/>
      <c r="AK25" s="166"/>
      <c r="AL25" s="167"/>
      <c r="AN25" s="144">
        <v>45078</v>
      </c>
      <c r="AO25" s="145"/>
      <c r="AP25" s="146">
        <f>SUM(AF36)</f>
        <v>0</v>
      </c>
      <c r="AQ25" s="147"/>
      <c r="AR25" s="148">
        <f>SUM(AF37)</f>
        <v>0</v>
      </c>
      <c r="AS25" s="149"/>
      <c r="AT25" s="12"/>
    </row>
    <row r="26" spans="2:46" s="16" customFormat="1" ht="18" customHeight="1">
      <c r="B26" s="140" t="s">
        <v>37</v>
      </c>
      <c r="C26" s="140"/>
      <c r="D26" s="140"/>
      <c r="E26" s="140"/>
      <c r="F26" s="140"/>
      <c r="G26" s="140"/>
      <c r="H26" s="23">
        <v>15</v>
      </c>
      <c r="I26" s="11"/>
      <c r="J26" s="140" t="s">
        <v>37</v>
      </c>
      <c r="K26" s="140"/>
      <c r="L26" s="140"/>
      <c r="M26" s="140"/>
      <c r="N26" s="140"/>
      <c r="O26" s="140"/>
      <c r="P26" s="23">
        <v>15</v>
      </c>
      <c r="Q26" s="11"/>
      <c r="R26" s="140" t="s">
        <v>37</v>
      </c>
      <c r="S26" s="140"/>
      <c r="T26" s="140"/>
      <c r="U26" s="140"/>
      <c r="V26" s="140"/>
      <c r="W26" s="140"/>
      <c r="X26" s="23">
        <v>19</v>
      </c>
      <c r="Y26" s="11"/>
      <c r="Z26" s="140" t="s">
        <v>37</v>
      </c>
      <c r="AA26" s="140"/>
      <c r="AB26" s="140"/>
      <c r="AC26" s="140"/>
      <c r="AD26" s="140"/>
      <c r="AE26" s="140"/>
      <c r="AF26" s="23">
        <v>19</v>
      </c>
      <c r="AG26" s="14"/>
      <c r="AH26" s="162" t="s">
        <v>49</v>
      </c>
      <c r="AI26" s="163"/>
      <c r="AJ26" s="163"/>
      <c r="AK26" s="163"/>
      <c r="AL26" s="164"/>
      <c r="AN26" s="11"/>
      <c r="AO26" s="11"/>
      <c r="AP26" s="149">
        <f>SUM(AP14:AQ25)</f>
        <v>173</v>
      </c>
      <c r="AQ26" s="149"/>
      <c r="AR26" s="149">
        <f>SUM(AR14:AS25)</f>
        <v>189</v>
      </c>
      <c r="AS26" s="149"/>
      <c r="AT26" s="11"/>
    </row>
    <row r="27" spans="2:46" s="16" customFormat="1" ht="18" customHeight="1">
      <c r="AG27" s="14"/>
      <c r="AH27" s="155"/>
      <c r="AI27" s="136"/>
      <c r="AJ27" s="136"/>
      <c r="AK27" s="136"/>
      <c r="AL27" s="137"/>
      <c r="AN27" s="11"/>
      <c r="AO27" s="11"/>
      <c r="AP27" s="11"/>
      <c r="AQ27" s="11"/>
      <c r="AR27" s="11"/>
      <c r="AS27" s="11"/>
      <c r="AT27" s="11"/>
    </row>
    <row r="28" spans="2:46" s="16" customFormat="1" ht="18" customHeight="1">
      <c r="B28" s="121">
        <f>DATE(YEAR(Z17+42),MONTH(Z17+42),1)</f>
        <v>46082</v>
      </c>
      <c r="C28" s="121"/>
      <c r="D28" s="121"/>
      <c r="E28" s="121"/>
      <c r="F28" s="121"/>
      <c r="G28" s="121"/>
      <c r="H28" s="121"/>
      <c r="I28" s="12"/>
      <c r="J28" s="121">
        <f>DATE(YEAR(B28+42),MONTH(B28+42),1)</f>
        <v>46113</v>
      </c>
      <c r="K28" s="121"/>
      <c r="L28" s="121"/>
      <c r="M28" s="121"/>
      <c r="N28" s="121"/>
      <c r="O28" s="121"/>
      <c r="P28" s="121"/>
      <c r="Q28" s="12"/>
      <c r="R28" s="121">
        <f>DATE(YEAR(J28+42),MONTH(J28+42),1)</f>
        <v>46143</v>
      </c>
      <c r="S28" s="121"/>
      <c r="T28" s="121"/>
      <c r="U28" s="121"/>
      <c r="V28" s="121"/>
      <c r="W28" s="121"/>
      <c r="X28" s="121"/>
      <c r="Y28" s="12"/>
      <c r="Z28" s="121">
        <f>DATE(YEAR(R28+42),MONTH(R28+42),1)</f>
        <v>46174</v>
      </c>
      <c r="AA28" s="121"/>
      <c r="AB28" s="121"/>
      <c r="AC28" s="121"/>
      <c r="AD28" s="121"/>
      <c r="AE28" s="121"/>
      <c r="AF28" s="121"/>
      <c r="AG28" s="14"/>
      <c r="AH28" s="156" t="s">
        <v>50</v>
      </c>
      <c r="AI28" s="157"/>
      <c r="AJ28" s="157"/>
      <c r="AK28" s="157"/>
      <c r="AL28" s="158"/>
      <c r="AN28" s="11"/>
      <c r="AO28" s="11"/>
      <c r="AP28" s="11"/>
      <c r="AQ28" s="11"/>
      <c r="AR28" s="11"/>
      <c r="AS28" s="11"/>
      <c r="AT28" s="11"/>
    </row>
    <row r="29" spans="2:46" s="16" customFormat="1" ht="18" customHeight="1">
      <c r="B29" s="15" t="str">
        <f>CHOOSE(1+MOD($R$3+1-2,7),"S","M","T","W","T","F","S")</f>
        <v>S</v>
      </c>
      <c r="C29" s="15" t="str">
        <f>CHOOSE(1+MOD($R$3+2-2,7),"S","M","T","W","T","F","S")</f>
        <v>M</v>
      </c>
      <c r="D29" s="15" t="str">
        <f>CHOOSE(1+MOD($R$3+3-2,7),"S","M","T","W","T","F","S")</f>
        <v>T</v>
      </c>
      <c r="E29" s="15" t="str">
        <f>CHOOSE(1+MOD($R$3+4-2,7),"S","M","T","W","T","F","S")</f>
        <v>W</v>
      </c>
      <c r="F29" s="15" t="str">
        <f>CHOOSE(1+MOD($R$3+5-2,7),"S","M","T","W","T","F","S")</f>
        <v>T</v>
      </c>
      <c r="G29" s="15" t="str">
        <f>CHOOSE(1+MOD($R$3+6-2,7),"S","M","T","W","T","F","S")</f>
        <v>F</v>
      </c>
      <c r="H29" s="15" t="str">
        <f>CHOOSE(1+MOD($R$3+7-2,7),"S","M","T","W","T","F","S")</f>
        <v>S</v>
      </c>
      <c r="I29" s="14"/>
      <c r="J29" s="15" t="str">
        <f>CHOOSE(1+MOD($R$3+1-2,7),"S","M","T","W","T","F","S")</f>
        <v>S</v>
      </c>
      <c r="K29" s="15" t="str">
        <f>CHOOSE(1+MOD($R$3+2-2,7),"S","M","T","W","T","F","S")</f>
        <v>M</v>
      </c>
      <c r="L29" s="15" t="str">
        <f>CHOOSE(1+MOD($R$3+3-2,7),"S","M","T","W","T","F","S")</f>
        <v>T</v>
      </c>
      <c r="M29" s="15" t="str">
        <f>CHOOSE(1+MOD($R$3+4-2,7),"S","M","T","W","T","F","S")</f>
        <v>W</v>
      </c>
      <c r="N29" s="15" t="str">
        <f>CHOOSE(1+MOD($R$3+5-2,7),"S","M","T","W","T","F","S")</f>
        <v>T</v>
      </c>
      <c r="O29" s="15" t="str">
        <f>CHOOSE(1+MOD($R$3+6-2,7),"S","M","T","W","T","F","S")</f>
        <v>F</v>
      </c>
      <c r="P29" s="15" t="str">
        <f>CHOOSE(1+MOD($R$3+7-2,7),"S","M","T","W","T","F","S")</f>
        <v>S</v>
      </c>
      <c r="Q29" s="14"/>
      <c r="R29" s="15" t="str">
        <f>CHOOSE(1+MOD($R$3+1-2,7),"S","M","T","W","T","F","S")</f>
        <v>S</v>
      </c>
      <c r="S29" s="15" t="str">
        <f>CHOOSE(1+MOD($R$3+2-2,7),"S","M","T","W","T","F","S")</f>
        <v>M</v>
      </c>
      <c r="T29" s="15" t="str">
        <f>CHOOSE(1+MOD($R$3+3-2,7),"S","M","T","W","T","F","S")</f>
        <v>T</v>
      </c>
      <c r="U29" s="15" t="str">
        <f>CHOOSE(1+MOD($R$3+4-2,7),"S","M","T","W","T","F","S")</f>
        <v>W</v>
      </c>
      <c r="V29" s="15" t="str">
        <f>CHOOSE(1+MOD($R$3+5-2,7),"S","M","T","W","T","F","S")</f>
        <v>T</v>
      </c>
      <c r="W29" s="15" t="str">
        <f>CHOOSE(1+MOD($R$3+6-2,7),"S","M","T","W","T","F","S")</f>
        <v>F</v>
      </c>
      <c r="X29" s="15" t="str">
        <f>CHOOSE(1+MOD($R$3+7-2,7),"S","M","T","W","T","F","S")</f>
        <v>S</v>
      </c>
      <c r="Y29" s="14"/>
      <c r="Z29" s="15" t="str">
        <f>CHOOSE(1+MOD($R$3+1-2,7),"S","M","T","W","T","F","S")</f>
        <v>S</v>
      </c>
      <c r="AA29" s="15" t="str">
        <f>CHOOSE(1+MOD($R$3+2-2,7),"S","M","T","W","T","F","S")</f>
        <v>M</v>
      </c>
      <c r="AB29" s="15" t="str">
        <f>CHOOSE(1+MOD($R$3+3-2,7),"S","M","T","W","T","F","S")</f>
        <v>T</v>
      </c>
      <c r="AC29" s="15" t="str">
        <f>CHOOSE(1+MOD($R$3+4-2,7),"S","M","T","W","T","F","S")</f>
        <v>W</v>
      </c>
      <c r="AD29" s="15" t="str">
        <f>CHOOSE(1+MOD($R$3+5-2,7),"S","M","T","W","T","F","S")</f>
        <v>T</v>
      </c>
      <c r="AE29" s="15" t="str">
        <f>CHOOSE(1+MOD($R$3+6-2,7),"S","M","T","W","T","F","S")</f>
        <v>F</v>
      </c>
      <c r="AF29" s="15" t="str">
        <f>CHOOSE(1+MOD($R$3+7-2,7),"S","M","T","W","T","F","S")</f>
        <v>S</v>
      </c>
      <c r="AG29" s="14"/>
      <c r="AH29" s="157" t="s">
        <v>51</v>
      </c>
      <c r="AI29" s="157"/>
      <c r="AJ29" s="157"/>
      <c r="AK29" s="157"/>
      <c r="AL29" s="157"/>
      <c r="AN29" s="11"/>
      <c r="AO29" s="11"/>
      <c r="AP29" s="11"/>
      <c r="AQ29" s="11"/>
      <c r="AR29" s="11"/>
      <c r="AS29" s="11"/>
      <c r="AT29" s="11"/>
    </row>
    <row r="30" spans="2:46" s="16" customFormat="1" ht="18" customHeight="1">
      <c r="B30" s="17">
        <f>IF(WEEKDAY(B28,1)=MOD($R$3,7),B28,"")</f>
        <v>46082</v>
      </c>
      <c r="C30" s="17">
        <f>IF(B30="",IF(WEEKDAY(B28,1)=MOD($R$3,7)+1,B28,""),B30+1)</f>
        <v>46083</v>
      </c>
      <c r="D30" s="17">
        <f>IF(C30="",IF(WEEKDAY(B28,1)=MOD($R$3+1,7)+1,B28,""),C30+1)</f>
        <v>46084</v>
      </c>
      <c r="E30" s="17">
        <f>IF(D30="",IF(WEEKDAY(B28,1)=MOD($R$3+2,7)+1,B28,""),D30+1)</f>
        <v>46085</v>
      </c>
      <c r="F30" s="17">
        <f>IF(E30="",IF(WEEKDAY(B28,1)=MOD($R$3+3,7)+1,B28,""),E30+1)</f>
        <v>46086</v>
      </c>
      <c r="G30" s="17">
        <f>IF(F30="",IF(WEEKDAY(B28,1)=MOD($R$3+4,7)+1,B28,""),F30+1)</f>
        <v>46087</v>
      </c>
      <c r="H30" s="17">
        <f>IF(G30="",IF(WEEKDAY(B28,1)=MOD($R$3+5,7)+1,B28,""),G30+1)</f>
        <v>46088</v>
      </c>
      <c r="I30" s="14"/>
      <c r="J30" s="17" t="str">
        <f>IF(WEEKDAY(J28,1)=MOD($R$3,7),J28,"")</f>
        <v/>
      </c>
      <c r="K30" s="17" t="str">
        <f>IF(J30="",IF(WEEKDAY(J28,1)=MOD($R$3,7)+1,J28,""),J30+1)</f>
        <v/>
      </c>
      <c r="L30" s="17" t="str">
        <f>IF(K30="",IF(WEEKDAY(J28,1)=MOD($R$3+1,7)+1,J28,""),K30+1)</f>
        <v/>
      </c>
      <c r="M30" s="17">
        <f>IF(L30="",IF(WEEKDAY(J28,1)=MOD($R$3+2,7)+1,J28,""),L30+1)</f>
        <v>46113</v>
      </c>
      <c r="N30" s="17">
        <f>IF(M30="",IF(WEEKDAY(J28,1)=MOD($R$3+3,7)+1,J28,""),M30+1)</f>
        <v>46114</v>
      </c>
      <c r="O30" s="20">
        <f>IF(N30="",IF(WEEKDAY(J28,1)=MOD($R$3+4,7)+1,J28,""),N30+1)</f>
        <v>46115</v>
      </c>
      <c r="P30" s="17">
        <f>IF(O30="",IF(WEEKDAY(J28,1)=MOD($R$3+5,7)+1,J28,""),O30+1)</f>
        <v>46116</v>
      </c>
      <c r="Q30" s="14"/>
      <c r="R30" s="17" t="str">
        <f>IF(WEEKDAY(R28,1)=MOD($R$3,7),R28,"")</f>
        <v/>
      </c>
      <c r="S30" s="17" t="str">
        <f>IF(R30="",IF(WEEKDAY(R28,1)=MOD($R$3,7)+1,R28,""),R30+1)</f>
        <v/>
      </c>
      <c r="T30" s="17" t="str">
        <f>IF(S30="",IF(WEEKDAY(R28,1)=MOD($R$3+1,7)+1,R28,""),S30+1)</f>
        <v/>
      </c>
      <c r="U30" s="17" t="str">
        <f>IF(T30="",IF(WEEKDAY(R28,1)=MOD($R$3+2,7)+1,R28,""),T30+1)</f>
        <v/>
      </c>
      <c r="V30" s="17" t="str">
        <f>IF(U30="",IF(WEEKDAY(R28,1)=MOD($R$3+3,7)+1,R28,""),U30+1)</f>
        <v/>
      </c>
      <c r="W30" s="17">
        <f>IF(V30="",IF(WEEKDAY(R28,1)=MOD($R$3+4,7)+1,R28,""),V30+1)</f>
        <v>46143</v>
      </c>
      <c r="X30" s="17">
        <f>IF(W30="",IF(WEEKDAY(R28,1)=MOD($R$3+5,7)+1,R28,""),W30+1)</f>
        <v>46144</v>
      </c>
      <c r="Y30" s="14"/>
      <c r="Z30" s="17" t="str">
        <f>IF(WEEKDAY(Z28,1)=MOD($R$3,7),Z28,"")</f>
        <v/>
      </c>
      <c r="AA30" s="17">
        <f>IF(Z30="",IF(WEEKDAY(Z28,1)=MOD($R$3,7)+1,Z28,""),Z30+1)</f>
        <v>46174</v>
      </c>
      <c r="AB30" s="17">
        <f>IF(AA30="",IF(WEEKDAY(Z28,1)=MOD($R$3+1,7)+1,Z28,""),AA30+1)</f>
        <v>46175</v>
      </c>
      <c r="AC30" s="17">
        <f>IF(AB30="",IF(WEEKDAY(Z28,1)=MOD($R$3+2,7)+1,Z28,""),AB30+1)</f>
        <v>46176</v>
      </c>
      <c r="AD30" s="17">
        <f>IF(AC30="",IF(WEEKDAY(Z28,1)=MOD($R$3+3,7)+1,Z28,""),AC30+1)</f>
        <v>46177</v>
      </c>
      <c r="AE30" s="17">
        <f>IF(AD30="",IF(WEEKDAY(Z28,1)=MOD($R$3+4,7)+1,Z28,""),AD30+1)</f>
        <v>46178</v>
      </c>
      <c r="AF30" s="17">
        <f>IF(AE30="",IF(WEEKDAY(Z28,1)=MOD($R$3+5,7)+1,Z28,""),AE30+1)</f>
        <v>46179</v>
      </c>
      <c r="AG30" s="14"/>
      <c r="AH30" s="156" t="s">
        <v>52</v>
      </c>
      <c r="AI30" s="157"/>
      <c r="AJ30" s="157"/>
      <c r="AK30" s="157"/>
      <c r="AL30" s="158"/>
      <c r="AN30" s="11"/>
      <c r="AO30" s="11"/>
      <c r="AP30" s="11"/>
      <c r="AQ30" s="11"/>
      <c r="AR30" s="11"/>
      <c r="AS30" s="11"/>
      <c r="AT30" s="11"/>
    </row>
    <row r="31" spans="2:46" s="16" customFormat="1" ht="18" customHeight="1">
      <c r="B31" s="17">
        <f>IF(H30="","",IF(MONTH(H30+1)&lt;&gt;MONTH(H30),"",H30+1))</f>
        <v>46089</v>
      </c>
      <c r="C31" s="17">
        <f>IF(B31="","",IF(MONTH(B31+1)&lt;&gt;MONTH(B31),"",B31+1))</f>
        <v>46090</v>
      </c>
      <c r="D31" s="17">
        <f t="shared" ref="D31:H35" si="8">IF(C31="","",IF(MONTH(C31+1)&lt;&gt;MONTH(C31),"",C31+1))</f>
        <v>46091</v>
      </c>
      <c r="E31" s="17">
        <f t="shared" si="8"/>
        <v>46092</v>
      </c>
      <c r="F31" s="17">
        <f t="shared" si="8"/>
        <v>46093</v>
      </c>
      <c r="G31" s="25">
        <f t="shared" si="8"/>
        <v>46094</v>
      </c>
      <c r="H31" s="17">
        <f t="shared" si="8"/>
        <v>46095</v>
      </c>
      <c r="I31" s="14"/>
      <c r="J31" s="17">
        <f>IF(P30="","",IF(MONTH(P30+1)&lt;&gt;MONTH(P30),"",P30+1))</f>
        <v>46117</v>
      </c>
      <c r="K31" s="17">
        <f>IF(J31="","",IF(MONTH(J31+1)&lt;&gt;MONTH(J31),"",J31+1))</f>
        <v>46118</v>
      </c>
      <c r="L31" s="17">
        <f t="shared" ref="L31:P35" si="9">IF(K31="","",IF(MONTH(K31+1)&lt;&gt;MONTH(K31),"",K31+1))</f>
        <v>46119</v>
      </c>
      <c r="M31" s="17">
        <f t="shared" si="9"/>
        <v>46120</v>
      </c>
      <c r="N31" s="17">
        <f t="shared" si="9"/>
        <v>46121</v>
      </c>
      <c r="O31" s="17">
        <f t="shared" si="9"/>
        <v>46122</v>
      </c>
      <c r="P31" s="17">
        <f t="shared" si="9"/>
        <v>46123</v>
      </c>
      <c r="Q31" s="14"/>
      <c r="R31" s="17">
        <f>IF(X30="","",IF(MONTH(X30+1)&lt;&gt;MONTH(X30),"",X30+1))</f>
        <v>46145</v>
      </c>
      <c r="S31" s="17">
        <f>IF(R31="","",IF(MONTH(R31+1)&lt;&gt;MONTH(R31),"",R31+1))</f>
        <v>46146</v>
      </c>
      <c r="T31" s="17">
        <f t="shared" ref="T31:X35" si="10">IF(S31="","",IF(MONTH(S31+1)&lt;&gt;MONTH(S31),"",S31+1))</f>
        <v>46147</v>
      </c>
      <c r="U31" s="17">
        <f t="shared" si="10"/>
        <v>46148</v>
      </c>
      <c r="V31" s="17">
        <f t="shared" si="10"/>
        <v>46149</v>
      </c>
      <c r="W31" s="17">
        <f t="shared" si="10"/>
        <v>46150</v>
      </c>
      <c r="X31" s="17">
        <f t="shared" si="10"/>
        <v>46151</v>
      </c>
      <c r="Y31" s="14"/>
      <c r="Z31" s="17">
        <f>IF(AF30="","",IF(MONTH(AF30+1)&lt;&gt;MONTH(AF30),"",AF30+1))</f>
        <v>46180</v>
      </c>
      <c r="AA31" s="17">
        <f>IF(Z31="","",IF(MONTH(Z31+1)&lt;&gt;MONTH(Z31),"",Z31+1))</f>
        <v>46181</v>
      </c>
      <c r="AB31" s="17">
        <f t="shared" ref="AB31:AF35" si="11">IF(AA31="","",IF(MONTH(AA31+1)&lt;&gt;MONTH(AA31),"",AA31+1))</f>
        <v>46182</v>
      </c>
      <c r="AC31" s="17">
        <f t="shared" si="11"/>
        <v>46183</v>
      </c>
      <c r="AD31" s="17">
        <f t="shared" si="11"/>
        <v>46184</v>
      </c>
      <c r="AE31" s="17">
        <f t="shared" si="11"/>
        <v>46185</v>
      </c>
      <c r="AF31" s="17">
        <f t="shared" si="11"/>
        <v>46186</v>
      </c>
      <c r="AG31" s="14"/>
      <c r="AH31" s="156" t="s">
        <v>53</v>
      </c>
      <c r="AI31" s="157"/>
      <c r="AJ31" s="157"/>
      <c r="AK31" s="157"/>
      <c r="AL31" s="158"/>
      <c r="AN31" s="11"/>
      <c r="AO31" s="11"/>
      <c r="AP31" s="11"/>
      <c r="AQ31" s="11"/>
      <c r="AR31" s="11"/>
      <c r="AS31" s="11"/>
      <c r="AT31" s="11"/>
    </row>
    <row r="32" spans="2:46" ht="17.649999999999999" customHeight="1">
      <c r="B32" s="17">
        <f>IF(H31="","",IF(MONTH(H31+1)&lt;&gt;MONTH(H31),"",H31+1))</f>
        <v>46096</v>
      </c>
      <c r="C32" s="20">
        <f>IF(B32="","",IF(MONTH(B32+1)&lt;&gt;MONTH(B32),"",B32+1))</f>
        <v>46097</v>
      </c>
      <c r="D32" s="20">
        <f t="shared" si="8"/>
        <v>46098</v>
      </c>
      <c r="E32" s="20">
        <f t="shared" si="8"/>
        <v>46099</v>
      </c>
      <c r="F32" s="20">
        <f t="shared" si="8"/>
        <v>46100</v>
      </c>
      <c r="G32" s="20">
        <f t="shared" si="8"/>
        <v>46101</v>
      </c>
      <c r="H32" s="17">
        <f t="shared" si="8"/>
        <v>46102</v>
      </c>
      <c r="I32" s="14"/>
      <c r="J32" s="17">
        <f>IF(P31="","",IF(MONTH(P31+1)&lt;&gt;MONTH(P31),"",P31+1))</f>
        <v>46124</v>
      </c>
      <c r="K32" s="17">
        <f>IF(J32="","",IF(MONTH(J32+1)&lt;&gt;MONTH(J32),"",J32+1))</f>
        <v>46125</v>
      </c>
      <c r="L32" s="17">
        <f t="shared" si="9"/>
        <v>46126</v>
      </c>
      <c r="M32" s="17">
        <f t="shared" si="9"/>
        <v>46127</v>
      </c>
      <c r="N32" s="17">
        <f t="shared" si="9"/>
        <v>46128</v>
      </c>
      <c r="O32" s="17">
        <f t="shared" si="9"/>
        <v>46129</v>
      </c>
      <c r="P32" s="17">
        <f t="shared" si="9"/>
        <v>46130</v>
      </c>
      <c r="Q32" s="14"/>
      <c r="R32" s="17">
        <f>IF(X31="","",IF(MONTH(X31+1)&lt;&gt;MONTH(X31),"",X31+1))</f>
        <v>46152</v>
      </c>
      <c r="S32" s="17">
        <f>IF(R32="","",IF(MONTH(R32+1)&lt;&gt;MONTH(R32),"",R32+1))</f>
        <v>46153</v>
      </c>
      <c r="T32" s="17">
        <f t="shared" si="10"/>
        <v>46154</v>
      </c>
      <c r="U32" s="17">
        <f t="shared" si="10"/>
        <v>46155</v>
      </c>
      <c r="V32" s="17">
        <f t="shared" si="10"/>
        <v>46156</v>
      </c>
      <c r="W32" s="17">
        <f t="shared" si="10"/>
        <v>46157</v>
      </c>
      <c r="X32" s="17">
        <f t="shared" si="10"/>
        <v>46158</v>
      </c>
      <c r="Y32" s="14"/>
      <c r="Z32" s="17">
        <f>IF(AF31="","",IF(MONTH(AF31+1)&lt;&gt;MONTH(AF31),"",AF31+1))</f>
        <v>46187</v>
      </c>
      <c r="AA32" s="17">
        <f>IF(Z32="","",IF(MONTH(Z32+1)&lt;&gt;MONTH(Z32),"",Z32+1))</f>
        <v>46188</v>
      </c>
      <c r="AB32" s="17">
        <f t="shared" si="11"/>
        <v>46189</v>
      </c>
      <c r="AC32" s="17">
        <f t="shared" si="11"/>
        <v>46190</v>
      </c>
      <c r="AD32" s="17">
        <f t="shared" si="11"/>
        <v>46191</v>
      </c>
      <c r="AE32" s="17">
        <f t="shared" si="11"/>
        <v>46192</v>
      </c>
      <c r="AF32" s="17">
        <f t="shared" si="11"/>
        <v>46193</v>
      </c>
      <c r="AG32" s="10"/>
      <c r="AH32" s="156" t="s">
        <v>54</v>
      </c>
      <c r="AI32" s="157"/>
      <c r="AJ32" s="157"/>
      <c r="AK32" s="157"/>
      <c r="AL32" s="158"/>
      <c r="AN32" s="11"/>
      <c r="AO32" s="11"/>
      <c r="AP32" s="11"/>
      <c r="AQ32" s="11"/>
      <c r="AR32" s="11"/>
      <c r="AS32" s="11"/>
      <c r="AT32" s="11"/>
    </row>
    <row r="33" spans="1:38" ht="13.15" customHeight="1">
      <c r="B33" s="17">
        <f>IF(H32="","",IF(MONTH(H32+1)&lt;&gt;MONTH(H32),"",H32+1))</f>
        <v>46103</v>
      </c>
      <c r="C33" s="17">
        <f>IF(B33="","",IF(MONTH(B33+1)&lt;&gt;MONTH(B33),"",B33+1))</f>
        <v>46104</v>
      </c>
      <c r="D33" s="17">
        <f t="shared" si="8"/>
        <v>46105</v>
      </c>
      <c r="E33" s="17">
        <f t="shared" si="8"/>
        <v>46106</v>
      </c>
      <c r="F33" s="17">
        <f t="shared" si="8"/>
        <v>46107</v>
      </c>
      <c r="G33" s="17">
        <f t="shared" si="8"/>
        <v>46108</v>
      </c>
      <c r="H33" s="17">
        <f t="shared" si="8"/>
        <v>46109</v>
      </c>
      <c r="I33" s="14"/>
      <c r="J33" s="17">
        <f>IF(P32="","",IF(MONTH(P32+1)&lt;&gt;MONTH(P32),"",P32+1))</f>
        <v>46131</v>
      </c>
      <c r="K33" s="17">
        <f>IF(J33="","",IF(MONTH(J33+1)&lt;&gt;MONTH(J33),"",J33+1))</f>
        <v>46132</v>
      </c>
      <c r="L33" s="17">
        <f t="shared" si="9"/>
        <v>46133</v>
      </c>
      <c r="M33" s="17">
        <f t="shared" si="9"/>
        <v>46134</v>
      </c>
      <c r="N33" s="17">
        <f t="shared" si="9"/>
        <v>46135</v>
      </c>
      <c r="O33" s="17">
        <f t="shared" si="9"/>
        <v>46136</v>
      </c>
      <c r="P33" s="17">
        <f t="shared" si="9"/>
        <v>46137</v>
      </c>
      <c r="Q33" s="14"/>
      <c r="R33" s="17">
        <f>IF(X32="","",IF(MONTH(X32+1)&lt;&gt;MONTH(X32),"",X32+1))</f>
        <v>46159</v>
      </c>
      <c r="S33" s="17">
        <f>IF(R33="","",IF(MONTH(R33+1)&lt;&gt;MONTH(R33),"",R33+1))</f>
        <v>46160</v>
      </c>
      <c r="T33" s="17">
        <f t="shared" si="10"/>
        <v>46161</v>
      </c>
      <c r="U33" s="17">
        <f t="shared" si="10"/>
        <v>46162</v>
      </c>
      <c r="V33" s="17">
        <f t="shared" si="10"/>
        <v>46163</v>
      </c>
      <c r="W33" s="26">
        <f t="shared" si="10"/>
        <v>46164</v>
      </c>
      <c r="X33" s="17">
        <f t="shared" si="10"/>
        <v>46165</v>
      </c>
      <c r="Y33" s="14"/>
      <c r="Z33" s="17">
        <f>IF(AF32="","",IF(MONTH(AF32+1)&lt;&gt;MONTH(AF32),"",AF32+1))</f>
        <v>46194</v>
      </c>
      <c r="AA33" s="17">
        <f>IF(Z33="","",IF(MONTH(Z33+1)&lt;&gt;MONTH(Z33),"",Z33+1))</f>
        <v>46195</v>
      </c>
      <c r="AB33" s="17">
        <f t="shared" si="11"/>
        <v>46196</v>
      </c>
      <c r="AC33" s="17">
        <f t="shared" si="11"/>
        <v>46197</v>
      </c>
      <c r="AD33" s="17">
        <f t="shared" si="11"/>
        <v>46198</v>
      </c>
      <c r="AE33" s="17">
        <f t="shared" si="11"/>
        <v>46199</v>
      </c>
      <c r="AF33" s="17">
        <f t="shared" si="11"/>
        <v>46200</v>
      </c>
      <c r="AG33" s="10"/>
      <c r="AH33" s="156" t="s">
        <v>55</v>
      </c>
      <c r="AI33" s="157"/>
      <c r="AJ33" s="157"/>
      <c r="AK33" s="157"/>
      <c r="AL33" s="158"/>
    </row>
    <row r="34" spans="1:38" s="10" customFormat="1" ht="15" customHeight="1">
      <c r="B34" s="17">
        <f>IF(H33="","",IF(MONTH(H33+1)&lt;&gt;MONTH(H33),"",H33+1))</f>
        <v>46110</v>
      </c>
      <c r="C34" s="17">
        <f>IF(B34="","",IF(MONTH(B34+1)&lt;&gt;MONTH(B34),"",B34+1))</f>
        <v>46111</v>
      </c>
      <c r="D34" s="17">
        <f t="shared" si="8"/>
        <v>46112</v>
      </c>
      <c r="E34" s="17" t="str">
        <f t="shared" si="8"/>
        <v/>
      </c>
      <c r="F34" s="17" t="str">
        <f t="shared" si="8"/>
        <v/>
      </c>
      <c r="G34" s="17" t="str">
        <f t="shared" si="8"/>
        <v/>
      </c>
      <c r="H34" s="17" t="str">
        <f t="shared" si="8"/>
        <v/>
      </c>
      <c r="I34" s="14"/>
      <c r="J34" s="17">
        <f>IF(P33="","",IF(MONTH(P33+1)&lt;&gt;MONTH(P33),"",P33+1))</f>
        <v>46138</v>
      </c>
      <c r="K34" s="17">
        <f>IF(J34="","",IF(MONTH(J34+1)&lt;&gt;MONTH(J34),"",J34+1))</f>
        <v>46139</v>
      </c>
      <c r="L34" s="17">
        <f t="shared" si="9"/>
        <v>46140</v>
      </c>
      <c r="M34" s="17">
        <f t="shared" si="9"/>
        <v>46141</v>
      </c>
      <c r="N34" s="17">
        <f t="shared" si="9"/>
        <v>46142</v>
      </c>
      <c r="O34" s="17" t="str">
        <f t="shared" si="9"/>
        <v/>
      </c>
      <c r="P34" s="17" t="str">
        <f t="shared" si="9"/>
        <v/>
      </c>
      <c r="Q34" s="14"/>
      <c r="R34" s="17">
        <f>IF(X33="","",IF(MONTH(X33+1)&lt;&gt;MONTH(X33),"",X33+1))</f>
        <v>46166</v>
      </c>
      <c r="S34" s="17">
        <f>IF(R34="","",IF(MONTH(R34+1)&lt;&gt;MONTH(R34),"",R34+1))</f>
        <v>46167</v>
      </c>
      <c r="T34" s="17">
        <f t="shared" si="10"/>
        <v>46168</v>
      </c>
      <c r="U34" s="17">
        <f t="shared" si="10"/>
        <v>46169</v>
      </c>
      <c r="V34" s="17">
        <f t="shared" si="10"/>
        <v>46170</v>
      </c>
      <c r="W34" s="17">
        <f t="shared" si="10"/>
        <v>46171</v>
      </c>
      <c r="X34" s="17">
        <f t="shared" si="10"/>
        <v>46172</v>
      </c>
      <c r="Y34" s="14"/>
      <c r="Z34" s="17">
        <f>IF(AF33="","",IF(MONTH(AF33+1)&lt;&gt;MONTH(AF33),"",AF33+1))</f>
        <v>46201</v>
      </c>
      <c r="AA34" s="17">
        <f>IF(Z34="","",IF(MONTH(Z34+1)&lt;&gt;MONTH(Z34),"",Z34+1))</f>
        <v>46202</v>
      </c>
      <c r="AB34" s="17">
        <f t="shared" si="11"/>
        <v>46203</v>
      </c>
      <c r="AC34" s="17" t="str">
        <f t="shared" si="11"/>
        <v/>
      </c>
      <c r="AD34" s="17" t="str">
        <f t="shared" si="11"/>
        <v/>
      </c>
      <c r="AE34" s="17" t="str">
        <f t="shared" si="11"/>
        <v/>
      </c>
      <c r="AF34" s="17" t="str">
        <f t="shared" si="11"/>
        <v/>
      </c>
      <c r="AH34" s="157" t="s">
        <v>56</v>
      </c>
      <c r="AI34" s="157"/>
      <c r="AJ34" s="157"/>
      <c r="AK34" s="157"/>
      <c r="AL34" s="157"/>
    </row>
    <row r="35" spans="1:38" ht="13.5" customHeight="1">
      <c r="B35" s="17" t="str">
        <f>IF(H34="","",IF(MONTH(H34+1)&lt;&gt;MONTH(H34),"",H34+1))</f>
        <v/>
      </c>
      <c r="C35" s="17" t="str">
        <f>IF(B35="","",IF(MONTH(B35+1)&lt;&gt;MONTH(B35),"",B35+1))</f>
        <v/>
      </c>
      <c r="D35" s="17" t="str">
        <f t="shared" si="8"/>
        <v/>
      </c>
      <c r="E35" s="17" t="str">
        <f t="shared" si="8"/>
        <v/>
      </c>
      <c r="F35" s="17" t="str">
        <f t="shared" si="8"/>
        <v/>
      </c>
      <c r="G35" s="17" t="str">
        <f t="shared" si="8"/>
        <v/>
      </c>
      <c r="H35" s="17" t="str">
        <f t="shared" si="8"/>
        <v/>
      </c>
      <c r="I35" s="14"/>
      <c r="J35" s="17" t="str">
        <f>IF(P34="","",IF(MONTH(P34+1)&lt;&gt;MONTH(P34),"",P34+1))</f>
        <v/>
      </c>
      <c r="K35" s="17" t="str">
        <f>IF(J35="","",IF(MONTH(J35+1)&lt;&gt;MONTH(J35),"",J35+1))</f>
        <v/>
      </c>
      <c r="L35" s="17" t="str">
        <f t="shared" si="9"/>
        <v/>
      </c>
      <c r="M35" s="17" t="str">
        <f t="shared" si="9"/>
        <v/>
      </c>
      <c r="N35" s="17" t="str">
        <f t="shared" si="9"/>
        <v/>
      </c>
      <c r="O35" s="17" t="str">
        <f t="shared" si="9"/>
        <v/>
      </c>
      <c r="P35" s="17" t="str">
        <f t="shared" si="9"/>
        <v/>
      </c>
      <c r="Q35" s="14"/>
      <c r="R35" s="17">
        <f>IF(X34="","",IF(MONTH(X34+1)&lt;&gt;MONTH(X34),"",X34+1))</f>
        <v>46173</v>
      </c>
      <c r="S35" s="17" t="str">
        <f>IF(R35="","",IF(MONTH(R35+1)&lt;&gt;MONTH(R35),"",R35+1))</f>
        <v/>
      </c>
      <c r="T35" s="17" t="str">
        <f t="shared" si="10"/>
        <v/>
      </c>
      <c r="U35" s="17" t="str">
        <f t="shared" si="10"/>
        <v/>
      </c>
      <c r="V35" s="17" t="str">
        <f t="shared" si="10"/>
        <v/>
      </c>
      <c r="W35" s="17" t="str">
        <f t="shared" si="10"/>
        <v/>
      </c>
      <c r="X35" s="17" t="str">
        <f t="shared" si="10"/>
        <v/>
      </c>
      <c r="Y35" s="14"/>
      <c r="Z35" s="17" t="str">
        <f>IF(AF34="","",IF(MONTH(AF34+1)&lt;&gt;MONTH(AF34),"",AF34+1))</f>
        <v/>
      </c>
      <c r="AA35" s="17" t="str">
        <f>IF(Z35="","",IF(MONTH(Z35+1)&lt;&gt;MONTH(Z35),"",Z35+1))</f>
        <v/>
      </c>
      <c r="AB35" s="17" t="str">
        <f t="shared" si="11"/>
        <v/>
      </c>
      <c r="AC35" s="17" t="str">
        <f t="shared" si="11"/>
        <v/>
      </c>
      <c r="AD35" s="17" t="str">
        <f t="shared" si="11"/>
        <v/>
      </c>
      <c r="AE35" s="17" t="str">
        <f t="shared" si="11"/>
        <v/>
      </c>
      <c r="AF35" s="17" t="str">
        <f t="shared" si="11"/>
        <v/>
      </c>
      <c r="AH35" s="156" t="s">
        <v>57</v>
      </c>
      <c r="AI35" s="157"/>
      <c r="AJ35" s="157"/>
      <c r="AK35" s="157"/>
      <c r="AL35" s="158"/>
    </row>
    <row r="36" spans="1:38" ht="13.5" customHeight="1">
      <c r="B36" s="140" t="s">
        <v>36</v>
      </c>
      <c r="C36" s="140"/>
      <c r="D36" s="140"/>
      <c r="E36" s="140"/>
      <c r="F36" s="140"/>
      <c r="G36" s="140"/>
      <c r="H36" s="23">
        <v>16</v>
      </c>
      <c r="I36" s="10"/>
      <c r="J36" s="140" t="s">
        <v>36</v>
      </c>
      <c r="K36" s="140"/>
      <c r="L36" s="140"/>
      <c r="M36" s="140"/>
      <c r="N36" s="140"/>
      <c r="O36" s="140"/>
      <c r="P36" s="23">
        <v>21</v>
      </c>
      <c r="Q36" s="10"/>
      <c r="R36" s="140" t="s">
        <v>36</v>
      </c>
      <c r="S36" s="140"/>
      <c r="T36" s="140"/>
      <c r="U36" s="140"/>
      <c r="V36" s="140"/>
      <c r="W36" s="140"/>
      <c r="X36" s="23">
        <v>16</v>
      </c>
      <c r="Y36" s="10"/>
      <c r="Z36" s="140" t="s">
        <v>36</v>
      </c>
      <c r="AA36" s="140"/>
      <c r="AB36" s="140"/>
      <c r="AC36" s="140"/>
      <c r="AD36" s="140"/>
      <c r="AE36" s="140"/>
      <c r="AF36" s="23">
        <v>0</v>
      </c>
      <c r="AH36" s="141"/>
      <c r="AI36" s="142"/>
      <c r="AJ36" s="142"/>
      <c r="AK36" s="142"/>
      <c r="AL36" s="143"/>
    </row>
    <row r="37" spans="1:38" ht="13.5" customHeight="1">
      <c r="B37" s="140" t="s">
        <v>37</v>
      </c>
      <c r="C37" s="140"/>
      <c r="D37" s="140"/>
      <c r="E37" s="140"/>
      <c r="F37" s="140"/>
      <c r="G37" s="140"/>
      <c r="H37" s="23">
        <v>17</v>
      </c>
      <c r="I37" s="11"/>
      <c r="J37" s="140" t="s">
        <v>37</v>
      </c>
      <c r="K37" s="140"/>
      <c r="L37" s="140"/>
      <c r="M37" s="140"/>
      <c r="N37" s="140"/>
      <c r="O37" s="140"/>
      <c r="P37" s="23">
        <v>21</v>
      </c>
      <c r="Q37" s="11"/>
      <c r="R37" s="140" t="s">
        <v>37</v>
      </c>
      <c r="S37" s="140"/>
      <c r="T37" s="140"/>
      <c r="U37" s="140"/>
      <c r="V37" s="140"/>
      <c r="W37" s="140"/>
      <c r="X37" s="23">
        <v>16</v>
      </c>
      <c r="Y37" s="11"/>
      <c r="Z37" s="140" t="s">
        <v>37</v>
      </c>
      <c r="AA37" s="140"/>
      <c r="AB37" s="140"/>
      <c r="AC37" s="140"/>
      <c r="AD37" s="140"/>
      <c r="AE37" s="140"/>
      <c r="AF37" s="23">
        <v>0</v>
      </c>
    </row>
    <row r="38" spans="1:38" ht="13.5" customHeight="1"/>
    <row r="39" spans="1:38" ht="13.5" customHeight="1">
      <c r="B39" s="168" t="s">
        <v>36</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70"/>
      <c r="AF39" s="27">
        <f>SUM(AF36,X36,P36,,H36,AF25,X25,P25,AF14,X14,P14,H14,H25)</f>
        <v>173</v>
      </c>
      <c r="AG39" s="1">
        <f>173-AF39</f>
        <v>0</v>
      </c>
      <c r="AH39" s="1">
        <v>173</v>
      </c>
    </row>
    <row r="40" spans="1:38" ht="13.5" customHeight="1">
      <c r="B40" s="171" t="s">
        <v>37</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3"/>
      <c r="AF40" s="28">
        <f>SUM(AF37,X37,P37,H37,AF26,X26,P26,H26,AF15,X15,P15,H15)</f>
        <v>189</v>
      </c>
      <c r="AG40" s="1">
        <f>AF40-189</f>
        <v>0</v>
      </c>
      <c r="AH40" s="1">
        <v>189</v>
      </c>
    </row>
    <row r="41" spans="1:38">
      <c r="B41" s="10"/>
    </row>
    <row r="43" spans="1:38">
      <c r="A43" s="10"/>
    </row>
    <row r="44" spans="1:38" ht="15">
      <c r="B44" s="16"/>
    </row>
    <row r="45" spans="1:38" ht="15">
      <c r="B45" s="16"/>
    </row>
    <row r="46" spans="1:38" ht="15">
      <c r="B46" s="16"/>
      <c r="C46" s="29" t="s">
        <v>58</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8" ht="15">
      <c r="B47" s="16"/>
      <c r="C47" s="29" t="s">
        <v>37</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sheetData>
  <sheetProtection algorithmName="SHA-512" hashValue="R+t3YMcsTQOW1/bHetnzT1w6BIVQRevt1gkD/QReap5mnwYNmuNPdGB2BjL6MDmm/zGBvcLu1latKfaNqKaUYg==" saltValue="7KcDM15ZFE9q2V1uvyK89w==" spinCount="100000" sheet="1" objects="1" scenarios="1"/>
  <mergeCells count="131">
    <mergeCell ref="B37:G37"/>
    <mergeCell ref="J37:O37"/>
    <mergeCell ref="R37:W37"/>
    <mergeCell ref="Z37:AE37"/>
    <mergeCell ref="B39:AE39"/>
    <mergeCell ref="B40:AE40"/>
    <mergeCell ref="AH35:AL35"/>
    <mergeCell ref="B36:G36"/>
    <mergeCell ref="J36:O36"/>
    <mergeCell ref="R36:W36"/>
    <mergeCell ref="Z36:AE36"/>
    <mergeCell ref="AH36:AL36"/>
    <mergeCell ref="AH29:AL29"/>
    <mergeCell ref="AH30:AL30"/>
    <mergeCell ref="AH31:AL31"/>
    <mergeCell ref="AH32:AL32"/>
    <mergeCell ref="AH33:AL33"/>
    <mergeCell ref="AH34:AL34"/>
    <mergeCell ref="AH27:AL27"/>
    <mergeCell ref="B28:H28"/>
    <mergeCell ref="J28:P28"/>
    <mergeCell ref="R28:X28"/>
    <mergeCell ref="Z28:AF28"/>
    <mergeCell ref="AH28:AL28"/>
    <mergeCell ref="AP25:AQ25"/>
    <mergeCell ref="AR25:AS25"/>
    <mergeCell ref="B26:G26"/>
    <mergeCell ref="J26:O26"/>
    <mergeCell ref="R26:W26"/>
    <mergeCell ref="Z26:AE26"/>
    <mergeCell ref="AH26:AL26"/>
    <mergeCell ref="AP26:AQ26"/>
    <mergeCell ref="AR26:AS26"/>
    <mergeCell ref="B25:G25"/>
    <mergeCell ref="J25:O25"/>
    <mergeCell ref="R25:W25"/>
    <mergeCell ref="Z25:AE25"/>
    <mergeCell ref="AH25:AL25"/>
    <mergeCell ref="AN25:AO25"/>
    <mergeCell ref="AH23:AL23"/>
    <mergeCell ref="AN23:AO23"/>
    <mergeCell ref="AP23:AQ23"/>
    <mergeCell ref="AR23:AS23"/>
    <mergeCell ref="AH24:AL24"/>
    <mergeCell ref="AN24:AO24"/>
    <mergeCell ref="AP24:AQ24"/>
    <mergeCell ref="AR24:AS24"/>
    <mergeCell ref="AH21:AL21"/>
    <mergeCell ref="AN21:AO21"/>
    <mergeCell ref="AP21:AQ21"/>
    <mergeCell ref="AR21:AS21"/>
    <mergeCell ref="AH22:AL22"/>
    <mergeCell ref="AN22:AO22"/>
    <mergeCell ref="AP22:AQ22"/>
    <mergeCell ref="AR22:AS22"/>
    <mergeCell ref="AR19:AS19"/>
    <mergeCell ref="AH20:AL20"/>
    <mergeCell ref="AN20:AO20"/>
    <mergeCell ref="AP20:AQ20"/>
    <mergeCell ref="AR20:AS20"/>
    <mergeCell ref="AP17:AQ17"/>
    <mergeCell ref="AR17:AS17"/>
    <mergeCell ref="AH18:AL18"/>
    <mergeCell ref="AN18:AO18"/>
    <mergeCell ref="AP18:AQ18"/>
    <mergeCell ref="AR18:AS18"/>
    <mergeCell ref="B17:H17"/>
    <mergeCell ref="J17:P17"/>
    <mergeCell ref="R17:X17"/>
    <mergeCell ref="Z17:AF17"/>
    <mergeCell ref="AH17:AL17"/>
    <mergeCell ref="AN17:AO17"/>
    <mergeCell ref="AH19:AL19"/>
    <mergeCell ref="AN19:AO19"/>
    <mergeCell ref="AP19:AQ19"/>
    <mergeCell ref="B15:G15"/>
    <mergeCell ref="J15:O15"/>
    <mergeCell ref="R15:W15"/>
    <mergeCell ref="Z15:AE15"/>
    <mergeCell ref="AH15:AL15"/>
    <mergeCell ref="AN15:AO15"/>
    <mergeCell ref="AP15:AQ15"/>
    <mergeCell ref="AR15:AS15"/>
    <mergeCell ref="AH16:AL16"/>
    <mergeCell ref="AN16:AO16"/>
    <mergeCell ref="AP16:AQ16"/>
    <mergeCell ref="AR16:AS16"/>
    <mergeCell ref="AH13:AL13"/>
    <mergeCell ref="AP13:AQ13"/>
    <mergeCell ref="AR13:AS13"/>
    <mergeCell ref="B14:G14"/>
    <mergeCell ref="J14:O14"/>
    <mergeCell ref="R14:W14"/>
    <mergeCell ref="Z14:AE14"/>
    <mergeCell ref="AH14:AL14"/>
    <mergeCell ref="AN14:AO14"/>
    <mergeCell ref="AP14:AQ14"/>
    <mergeCell ref="AR14:AS14"/>
    <mergeCell ref="AH10:AL10"/>
    <mergeCell ref="AN10:AO10"/>
    <mergeCell ref="AP10:AQ10"/>
    <mergeCell ref="AR10:AS10"/>
    <mergeCell ref="AH11:AL11"/>
    <mergeCell ref="AH12:AL12"/>
    <mergeCell ref="AP12:AS12"/>
    <mergeCell ref="AH8:AJ8"/>
    <mergeCell ref="AK8:AL8"/>
    <mergeCell ref="AN8:AO8"/>
    <mergeCell ref="AP8:AQ8"/>
    <mergeCell ref="AR8:AS8"/>
    <mergeCell ref="AH9:AJ9"/>
    <mergeCell ref="AK9:AL9"/>
    <mergeCell ref="AN9:AO9"/>
    <mergeCell ref="AP9:AQ9"/>
    <mergeCell ref="AR9:AS9"/>
    <mergeCell ref="AH6:AL6"/>
    <mergeCell ref="AN6:AO6"/>
    <mergeCell ref="AP6:AQ6"/>
    <mergeCell ref="AR6:AS6"/>
    <mergeCell ref="AH7:AL7"/>
    <mergeCell ref="AN7:AO7"/>
    <mergeCell ref="AP7:AQ7"/>
    <mergeCell ref="AR7:AS7"/>
    <mergeCell ref="A1:AG1"/>
    <mergeCell ref="D3:F3"/>
    <mergeCell ref="J3:L3"/>
    <mergeCell ref="R3:S3"/>
    <mergeCell ref="B6:H6"/>
    <mergeCell ref="J6:P6"/>
    <mergeCell ref="R6:X6"/>
    <mergeCell ref="Z6:AF6"/>
  </mergeCells>
  <conditionalFormatting sqref="B6">
    <cfRule type="expression" dxfId="25" priority="25">
      <formula>$J$3=1</formula>
    </cfRule>
  </conditionalFormatting>
  <conditionalFormatting sqref="B17">
    <cfRule type="expression" dxfId="24" priority="21">
      <formula>$J$3=1</formula>
    </cfRule>
  </conditionalFormatting>
  <conditionalFormatting sqref="B25:B26 H25:H26">
    <cfRule type="expression" dxfId="23" priority="10">
      <formula>OR(WEEKDAY(B25,1)=1,WEEKDAY(B25,1)=7)</formula>
    </cfRule>
  </conditionalFormatting>
  <conditionalFormatting sqref="B28">
    <cfRule type="expression" dxfId="22" priority="17">
      <formula>$J$3=1</formula>
    </cfRule>
  </conditionalFormatting>
  <conditionalFormatting sqref="B36:B37 H36:H37">
    <cfRule type="expression" dxfId="21" priority="6">
      <formula>OR(WEEKDAY(B36,1)=1,WEEKDAY(B36,1)=7)</formula>
    </cfRule>
  </conditionalFormatting>
  <conditionalFormatting sqref="B8:H12 J8:P13 R8:X13 Z8:AF13 B14:B15 H14:H15 B19:H24 J19:P24 R19:X24 Z19:AF24 B30:H35 J30:P35 R30:X35 Z30:AF35">
    <cfRule type="expression" dxfId="20" priority="26">
      <formula>OR(WEEKDAY(B8,1)=1,WEEKDAY(B8,1)=7)</formula>
    </cfRule>
  </conditionalFormatting>
  <conditionalFormatting sqref="J6">
    <cfRule type="expression" dxfId="19" priority="24">
      <formula>$J$3=1</formula>
    </cfRule>
  </conditionalFormatting>
  <conditionalFormatting sqref="J14:J15 P14:P15">
    <cfRule type="expression" dxfId="18" priority="13">
      <formula>OR(WEEKDAY(J14,1)=1,WEEKDAY(J14,1)=7)</formula>
    </cfRule>
  </conditionalFormatting>
  <conditionalFormatting sqref="J17">
    <cfRule type="expression" dxfId="17" priority="20">
      <formula>$J$3=1</formula>
    </cfRule>
  </conditionalFormatting>
  <conditionalFormatting sqref="J25:J26 P25:P26">
    <cfRule type="expression" dxfId="16" priority="9">
      <formula>OR(WEEKDAY(J25,1)=1,WEEKDAY(J25,1)=7)</formula>
    </cfRule>
  </conditionalFormatting>
  <conditionalFormatting sqref="J28">
    <cfRule type="expression" dxfId="15" priority="16">
      <formula>$J$3=1</formula>
    </cfRule>
  </conditionalFormatting>
  <conditionalFormatting sqref="J36:J37 P36:P37">
    <cfRule type="expression" dxfId="14" priority="5">
      <formula>OR(WEEKDAY(J36,1)=1,WEEKDAY(J36,1)=7)</formula>
    </cfRule>
  </conditionalFormatting>
  <conditionalFormatting sqref="R6">
    <cfRule type="expression" dxfId="13" priority="23">
      <formula>$J$3=1</formula>
    </cfRule>
  </conditionalFormatting>
  <conditionalFormatting sqref="R14:R15 X14:X15">
    <cfRule type="expression" dxfId="12" priority="12">
      <formula>OR(WEEKDAY(R14,1)=1,WEEKDAY(R14,1)=7)</formula>
    </cfRule>
  </conditionalFormatting>
  <conditionalFormatting sqref="R17">
    <cfRule type="expression" dxfId="11" priority="19">
      <formula>$J$3=1</formula>
    </cfRule>
  </conditionalFormatting>
  <conditionalFormatting sqref="R25:R26 X25:X26">
    <cfRule type="expression" dxfId="10" priority="8">
      <formula>OR(WEEKDAY(R25,1)=1,WEEKDAY(R25,1)=7)</formula>
    </cfRule>
  </conditionalFormatting>
  <conditionalFormatting sqref="R28">
    <cfRule type="expression" dxfId="9" priority="15">
      <formula>$J$3=1</formula>
    </cfRule>
  </conditionalFormatting>
  <conditionalFormatting sqref="R36:R37 X36:X37">
    <cfRule type="expression" dxfId="8" priority="4">
      <formula>OR(WEEKDAY(R36,1)=1,WEEKDAY(R36,1)=7)</formula>
    </cfRule>
  </conditionalFormatting>
  <conditionalFormatting sqref="Z6">
    <cfRule type="expression" dxfId="7" priority="22">
      <formula>$J$3=1</formula>
    </cfRule>
  </conditionalFormatting>
  <conditionalFormatting sqref="Z14:Z15 AF14:AF15">
    <cfRule type="expression" dxfId="6" priority="11">
      <formula>OR(WEEKDAY(Z14,1)=1,WEEKDAY(Z14,1)=7)</formula>
    </cfRule>
  </conditionalFormatting>
  <conditionalFormatting sqref="Z17">
    <cfRule type="expression" dxfId="5" priority="18">
      <formula>$J$3=1</formula>
    </cfRule>
  </conditionalFormatting>
  <conditionalFormatting sqref="Z25:Z26 AF25:AF26">
    <cfRule type="expression" dxfId="4" priority="7">
      <formula>OR(WEEKDAY(Z25,1)=1,WEEKDAY(Z25,1)=7)</formula>
    </cfRule>
  </conditionalFormatting>
  <conditionalFormatting sqref="Z28">
    <cfRule type="expression" dxfId="3" priority="14">
      <formula>$J$3=1</formula>
    </cfRule>
  </conditionalFormatting>
  <conditionalFormatting sqref="Z36:Z37 AF36:AF37">
    <cfRule type="expression" dxfId="2" priority="3">
      <formula>OR(WEEKDAY(Z36,1)=1,WEEKDAY(Z36,1)=7)</formula>
    </cfRule>
  </conditionalFormatting>
  <conditionalFormatting sqref="AG39:AG40">
    <cfRule type="cellIs" dxfId="1" priority="1" operator="greaterThan">
      <formula>0</formula>
    </cfRule>
    <cfRule type="containsText" dxfId="0" priority="2" operator="containsText" text="0">
      <formula>NOT(ISERROR(SEARCH("0",AG39)))</formula>
    </cfRule>
  </conditionalFormatting>
  <printOptions horizontalCentered="1"/>
  <pageMargins left="0.5" right="0.5" top="0.5" bottom="0.5" header="0.25" footer="0.25"/>
  <pageSetup scale="96" orientation="landscape" copies="2"/>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F22F5-D51A-40C9-9610-D36E9DBB4251}">
  <ds:schemaRefs>
    <ds:schemaRef ds:uri="http://schemas.microsoft.com/office/2006/metadata/properties"/>
    <ds:schemaRef ds:uri="http://schemas.microsoft.com/office/infopath/2007/PartnerControls"/>
    <ds:schemaRef ds:uri="c5178ee5-90bb-49b4-98a9-021b31b46cf9"/>
    <ds:schemaRef ds:uri="c5f5acec-dfe3-4b07-a531-b5b6631dd987"/>
  </ds:schemaRefs>
</ds:datastoreItem>
</file>

<file path=customXml/itemProps2.xml><?xml version="1.0" encoding="utf-8"?>
<ds:datastoreItem xmlns:ds="http://schemas.openxmlformats.org/officeDocument/2006/customXml" ds:itemID="{BBC6D8FA-BC0D-4DBA-8498-97C25333FCAE}">
  <ds:schemaRefs>
    <ds:schemaRef ds:uri="http://schemas.microsoft.com/sharepoint/v3/contenttype/forms"/>
  </ds:schemaRefs>
</ds:datastoreItem>
</file>

<file path=customXml/itemProps3.xml><?xml version="1.0" encoding="utf-8"?>
<ds:datastoreItem xmlns:ds="http://schemas.openxmlformats.org/officeDocument/2006/customXml" ds:itemID="{855E0A07-BFE7-4EF1-8726-5AF9ECF33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Pricing</vt:lpstr>
      <vt:lpstr>IDEA Calendar 25-26</vt:lpstr>
      <vt:lpstr>'IDEA Calendar 25-26'!Print_Area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Juarez</dc:creator>
  <cp:lastModifiedBy>Felicia Black</cp:lastModifiedBy>
  <dcterms:created xsi:type="dcterms:W3CDTF">2025-02-07T21:20:13Z</dcterms:created>
  <dcterms:modified xsi:type="dcterms:W3CDTF">2025-03-04T02:12:01Z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0x0101003FDD9E6A07837949A55D627F89FE78CA</vt:lpwstr>
  </property>
</Properties>
</file>